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https://wspis.sharepoint.com/sites/PBSFAIP/ClientDocs/Task 7 - Bus Stop Facilities Improvement Plan/"/>
    </mc:Choice>
  </mc:AlternateContent>
  <xr:revisionPtr revIDLastSave="35" documentId="8_{485D0D14-3682-4F59-9702-71CDFA29D0F2}" xr6:coauthVersionLast="47" xr6:coauthVersionMax="47" xr10:uidLastSave="{E1168AC6-FD4F-4499-98E0-D8D12B774A12}"/>
  <bookViews>
    <workbookView xWindow="-15435" yWindow="-16320" windowWidth="29040" windowHeight="15720" activeTab="4" xr2:uid="{B59D7F06-B162-4D68-B2CC-EA7BC55E5F2E}"/>
  </bookViews>
  <sheets>
    <sheet name="Category 1" sheetId="1" r:id="rId1"/>
    <sheet name="Category 2" sheetId="3" r:id="rId2"/>
    <sheet name="Category 3" sheetId="4" r:id="rId3"/>
    <sheet name="Category 4" sheetId="6" r:id="rId4"/>
    <sheet name="Project Total Estimate" sheetId="8" r:id="rId5"/>
    <sheet name="Assumptions" sheetId="7"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 i="8" l="1"/>
  <c r="I23" i="1"/>
  <c r="I18" i="1"/>
  <c r="I19" i="1"/>
  <c r="I20" i="1"/>
  <c r="D17" i="6"/>
  <c r="C17" i="6"/>
  <c r="I17" i="6" s="1"/>
  <c r="D18" i="4"/>
  <c r="C18" i="4"/>
  <c r="I18" i="4" s="1"/>
  <c r="D25" i="3"/>
  <c r="C25" i="3"/>
  <c r="F25" i="3" s="1"/>
  <c r="D27" i="1"/>
  <c r="C27" i="1"/>
  <c r="I27" i="1" s="1"/>
  <c r="F18" i="4"/>
  <c r="I18" i="3"/>
  <c r="I21" i="3"/>
  <c r="F21" i="3"/>
  <c r="F18" i="3"/>
  <c r="F23" i="1"/>
  <c r="F18" i="1"/>
  <c r="F19" i="1"/>
  <c r="F20" i="1"/>
  <c r="F17" i="6" l="1"/>
  <c r="I25" i="3"/>
  <c r="F27" i="1"/>
  <c r="G21" i="3"/>
  <c r="J21" i="3"/>
  <c r="J25" i="3"/>
  <c r="J18" i="3"/>
  <c r="J17" i="6"/>
  <c r="G17" i="6"/>
  <c r="J18" i="4"/>
  <c r="G18" i="4"/>
  <c r="G18" i="3"/>
  <c r="G25" i="3"/>
  <c r="G18" i="1"/>
  <c r="J18" i="1"/>
  <c r="J19" i="1"/>
  <c r="J20" i="1"/>
  <c r="G20" i="1" l="1"/>
  <c r="G19" i="1"/>
  <c r="J23" i="1"/>
  <c r="G27" i="1"/>
  <c r="J27" i="1"/>
  <c r="G23" i="1"/>
  <c r="I11" i="3" l="1"/>
  <c r="J11" i="3"/>
  <c r="I3" i="1"/>
  <c r="J3" i="1"/>
  <c r="I22" i="1"/>
  <c r="I24" i="1" s="1"/>
  <c r="J22" i="1"/>
  <c r="J24" i="1" s="1"/>
  <c r="I6" i="1"/>
  <c r="J6" i="1"/>
  <c r="I8" i="1"/>
  <c r="J8" i="1"/>
  <c r="I17" i="1"/>
  <c r="I21" i="1" s="1"/>
  <c r="J17" i="1"/>
  <c r="J21" i="1" s="1"/>
  <c r="I4" i="1"/>
  <c r="J4" i="1"/>
  <c r="I15" i="1"/>
  <c r="J15" i="1"/>
  <c r="I10" i="1"/>
  <c r="J10" i="1"/>
  <c r="I11" i="1"/>
  <c r="J11" i="1"/>
  <c r="I7" i="1"/>
  <c r="J7" i="1"/>
  <c r="I26" i="1"/>
  <c r="J26" i="1"/>
  <c r="I13" i="1"/>
  <c r="J13" i="1"/>
  <c r="I12" i="1"/>
  <c r="J12" i="1"/>
  <c r="I25" i="1"/>
  <c r="J25" i="1"/>
  <c r="F8" i="4"/>
  <c r="G8" i="4"/>
  <c r="I28" i="1" l="1"/>
  <c r="I6" i="6"/>
  <c r="J6" i="6"/>
  <c r="I15" i="6"/>
  <c r="J15" i="6"/>
  <c r="I3" i="6"/>
  <c r="J3" i="6"/>
  <c r="I9" i="6"/>
  <c r="J9" i="6"/>
  <c r="I16" i="6"/>
  <c r="J16" i="6"/>
  <c r="I7" i="6"/>
  <c r="J7" i="6"/>
  <c r="I4" i="6"/>
  <c r="J4" i="6"/>
  <c r="I13" i="6"/>
  <c r="I14" i="6" s="1"/>
  <c r="J13" i="6"/>
  <c r="J14" i="6" s="1"/>
  <c r="I10" i="6"/>
  <c r="J10" i="6"/>
  <c r="I14" i="4"/>
  <c r="I15" i="4" s="1"/>
  <c r="J14" i="4"/>
  <c r="J15" i="4" s="1"/>
  <c r="I3" i="4"/>
  <c r="J3" i="4"/>
  <c r="I8" i="4"/>
  <c r="J8" i="4"/>
  <c r="I6" i="4"/>
  <c r="J6" i="4"/>
  <c r="I16" i="4"/>
  <c r="J16" i="4"/>
  <c r="I17" i="4"/>
  <c r="J17" i="4"/>
  <c r="I12" i="4"/>
  <c r="J12" i="4"/>
  <c r="I7" i="4"/>
  <c r="J7" i="4"/>
  <c r="I11" i="4"/>
  <c r="J11" i="4"/>
  <c r="I4" i="4"/>
  <c r="J4" i="4"/>
  <c r="I23" i="3"/>
  <c r="J23" i="3"/>
  <c r="I8" i="3"/>
  <c r="J8" i="3"/>
  <c r="I24" i="3"/>
  <c r="J24" i="3"/>
  <c r="I20" i="3"/>
  <c r="I22" i="3" s="1"/>
  <c r="J20" i="3"/>
  <c r="J22" i="3" s="1"/>
  <c r="I10" i="3"/>
  <c r="J10" i="3"/>
  <c r="I4" i="3"/>
  <c r="J4" i="3"/>
  <c r="I6" i="3"/>
  <c r="J6" i="3"/>
  <c r="I12" i="3"/>
  <c r="J12" i="3"/>
  <c r="I13" i="3"/>
  <c r="J13" i="3"/>
  <c r="I7" i="3"/>
  <c r="J7" i="3"/>
  <c r="I15" i="3"/>
  <c r="J15" i="3"/>
  <c r="I17" i="3"/>
  <c r="J17" i="3"/>
  <c r="I3" i="3"/>
  <c r="J3" i="3"/>
  <c r="I9" i="1"/>
  <c r="J9" i="1"/>
  <c r="I14" i="1"/>
  <c r="J14" i="1"/>
  <c r="I5" i="1"/>
  <c r="J5" i="1"/>
  <c r="J16" i="1" s="1"/>
  <c r="J28" i="1"/>
  <c r="F9" i="6"/>
  <c r="G9" i="6"/>
  <c r="F3" i="6"/>
  <c r="G3" i="6"/>
  <c r="F15" i="6"/>
  <c r="G15" i="6"/>
  <c r="F6" i="6"/>
  <c r="G6" i="6"/>
  <c r="F16" i="6"/>
  <c r="G16" i="6"/>
  <c r="F7" i="6"/>
  <c r="G7" i="6"/>
  <c r="F10" i="6"/>
  <c r="G10" i="6"/>
  <c r="F4" i="6"/>
  <c r="G4" i="6"/>
  <c r="F13" i="6"/>
  <c r="F14" i="6" s="1"/>
  <c r="G13" i="6"/>
  <c r="G14" i="6" s="1"/>
  <c r="F14" i="4"/>
  <c r="F15" i="4" s="1"/>
  <c r="G14" i="4"/>
  <c r="G15" i="4" s="1"/>
  <c r="F3" i="4"/>
  <c r="G3" i="4"/>
  <c r="F6" i="4"/>
  <c r="G6" i="4"/>
  <c r="F12" i="4"/>
  <c r="G12" i="4"/>
  <c r="F9" i="4"/>
  <c r="G9" i="4"/>
  <c r="F11" i="4"/>
  <c r="G11" i="4"/>
  <c r="F7" i="4"/>
  <c r="G7" i="4"/>
  <c r="G16" i="4"/>
  <c r="F16" i="4"/>
  <c r="F17" i="4"/>
  <c r="G17" i="4"/>
  <c r="F4" i="4"/>
  <c r="G4" i="4"/>
  <c r="F8" i="3"/>
  <c r="G8" i="3"/>
  <c r="F15" i="3"/>
  <c r="G15" i="3"/>
  <c r="F11" i="1"/>
  <c r="G11" i="1"/>
  <c r="F18" i="6" l="1"/>
  <c r="G19" i="4"/>
  <c r="J26" i="3"/>
  <c r="I26" i="3"/>
  <c r="J29" i="1"/>
  <c r="J30" i="1" s="1"/>
  <c r="J31" i="1" s="1"/>
  <c r="I16" i="1"/>
  <c r="I29" i="1" s="1"/>
  <c r="I30" i="1" s="1"/>
  <c r="I31" i="1" s="1"/>
  <c r="I5" i="6"/>
  <c r="I8" i="6" s="1"/>
  <c r="J5" i="6"/>
  <c r="I11" i="6"/>
  <c r="I12" i="6" s="1"/>
  <c r="J11" i="6"/>
  <c r="J18" i="6"/>
  <c r="J12" i="6"/>
  <c r="J8" i="6"/>
  <c r="I18" i="6"/>
  <c r="J19" i="4"/>
  <c r="I19" i="4"/>
  <c r="I9" i="4"/>
  <c r="J9" i="4"/>
  <c r="I5" i="4"/>
  <c r="J5" i="4"/>
  <c r="J10" i="4"/>
  <c r="J13" i="4"/>
  <c r="I13" i="4"/>
  <c r="I5" i="3"/>
  <c r="J5" i="3"/>
  <c r="I9" i="3"/>
  <c r="J9" i="3"/>
  <c r="I16" i="3"/>
  <c r="I19" i="3" s="1"/>
  <c r="J16" i="3"/>
  <c r="J19" i="3"/>
  <c r="F11" i="6"/>
  <c r="F12" i="6" s="1"/>
  <c r="G11" i="6"/>
  <c r="G12" i="6" s="1"/>
  <c r="F5" i="6"/>
  <c r="G5" i="6"/>
  <c r="G18" i="6"/>
  <c r="G8" i="6"/>
  <c r="F8" i="6"/>
  <c r="F5" i="4"/>
  <c r="G5" i="4"/>
  <c r="F19" i="4"/>
  <c r="G13" i="4"/>
  <c r="F13" i="4"/>
  <c r="G10" i="4"/>
  <c r="F10" i="4"/>
  <c r="F20" i="4" s="1"/>
  <c r="F16" i="3"/>
  <c r="G16" i="3"/>
  <c r="F12" i="1"/>
  <c r="G12" i="1"/>
  <c r="I10" i="4" l="1"/>
  <c r="I20" i="4" s="1"/>
  <c r="B5" i="8" s="1"/>
  <c r="G20" i="4"/>
  <c r="G21" i="4" s="1"/>
  <c r="J14" i="3"/>
  <c r="J27" i="3" s="1"/>
  <c r="J28" i="3" s="1"/>
  <c r="J29" i="3" s="1"/>
  <c r="I14" i="3"/>
  <c r="I27" i="3" s="1"/>
  <c r="I28" i="3" s="1"/>
  <c r="I29" i="3" s="1"/>
  <c r="I19" i="6"/>
  <c r="I20" i="6" s="1"/>
  <c r="I21" i="6" s="1"/>
  <c r="J19" i="6"/>
  <c r="J20" i="4"/>
  <c r="J21" i="4" s="1"/>
  <c r="J22" i="4" s="1"/>
  <c r="F19" i="6"/>
  <c r="G19" i="6"/>
  <c r="F21" i="4"/>
  <c r="F22" i="4" s="1"/>
  <c r="F13" i="3"/>
  <c r="G13" i="3"/>
  <c r="F17" i="3"/>
  <c r="F19" i="3" s="1"/>
  <c r="G17" i="3"/>
  <c r="G19" i="3" s="1"/>
  <c r="F9" i="3"/>
  <c r="G9" i="3"/>
  <c r="F7" i="3"/>
  <c r="G7" i="3"/>
  <c r="F3" i="3"/>
  <c r="G3" i="3"/>
  <c r="F4" i="3"/>
  <c r="G4" i="3"/>
  <c r="F6" i="3"/>
  <c r="G6" i="3"/>
  <c r="F10" i="3"/>
  <c r="G10" i="3"/>
  <c r="F23" i="3"/>
  <c r="G23" i="3"/>
  <c r="F24" i="3"/>
  <c r="G24" i="3"/>
  <c r="F20" i="3"/>
  <c r="F22" i="3" s="1"/>
  <c r="G20" i="3"/>
  <c r="G22" i="3" s="1"/>
  <c r="F11" i="3"/>
  <c r="G11" i="3"/>
  <c r="F8" i="1"/>
  <c r="G8" i="1"/>
  <c r="F10" i="1"/>
  <c r="G10" i="1"/>
  <c r="F3" i="1"/>
  <c r="G3" i="1"/>
  <c r="F22" i="1"/>
  <c r="F24" i="1" s="1"/>
  <c r="G22" i="1"/>
  <c r="G24" i="1" s="1"/>
  <c r="F17" i="1"/>
  <c r="F21" i="1" s="1"/>
  <c r="G17" i="1"/>
  <c r="G21" i="1" s="1"/>
  <c r="F15" i="1"/>
  <c r="G15" i="1"/>
  <c r="F6" i="1"/>
  <c r="G6" i="1"/>
  <c r="F13" i="1"/>
  <c r="G13" i="1"/>
  <c r="F4" i="1"/>
  <c r="G4" i="1"/>
  <c r="G22" i="4" l="1"/>
  <c r="C5" i="8"/>
  <c r="G20" i="6"/>
  <c r="G21" i="6" s="1"/>
  <c r="C6" i="8"/>
  <c r="F20" i="6"/>
  <c r="F21" i="6" s="1"/>
  <c r="B6" i="8"/>
  <c r="J20" i="6"/>
  <c r="J21" i="6"/>
  <c r="I21" i="4"/>
  <c r="I22" i="4" s="1"/>
  <c r="F5" i="3"/>
  <c r="G5" i="3"/>
  <c r="F12" i="3"/>
  <c r="G12" i="3"/>
  <c r="G26" i="3"/>
  <c r="F26" i="3"/>
  <c r="F9" i="1"/>
  <c r="G9" i="1"/>
  <c r="F26" i="1"/>
  <c r="G26" i="1"/>
  <c r="F5" i="1"/>
  <c r="G5" i="1"/>
  <c r="F14" i="1"/>
  <c r="G14" i="1"/>
  <c r="F7" i="1"/>
  <c r="G7" i="1"/>
  <c r="F25" i="1"/>
  <c r="F28" i="1" s="1"/>
  <c r="G25" i="1"/>
  <c r="G28" i="1" s="1"/>
  <c r="F14" i="3" l="1"/>
  <c r="F27" i="3" s="1"/>
  <c r="B4" i="8" s="1"/>
  <c r="G14" i="3"/>
  <c r="G27" i="3" s="1"/>
  <c r="G16" i="1"/>
  <c r="G29" i="1" s="1"/>
  <c r="F16" i="1"/>
  <c r="F29" i="1" s="1"/>
  <c r="B7" i="8" l="1"/>
  <c r="B8" i="8" s="1"/>
  <c r="B9" i="8" s="1"/>
  <c r="G28" i="3"/>
  <c r="G29" i="3" s="1"/>
  <c r="C4" i="8"/>
  <c r="G30" i="1"/>
  <c r="G31" i="1" s="1"/>
  <c r="C3" i="8"/>
  <c r="F28" i="3"/>
  <c r="F29" i="3" s="1"/>
  <c r="F30" i="1"/>
  <c r="F31" i="1"/>
  <c r="C7" i="8" l="1"/>
  <c r="C8" i="8" s="1"/>
  <c r="C9" i="8" s="1"/>
</calcChain>
</file>

<file path=xl/sharedStrings.xml><?xml version="1.0" encoding="utf-8"?>
<sst xmlns="http://schemas.openxmlformats.org/spreadsheetml/2006/main" count="185" uniqueCount="72">
  <si>
    <t>Improvements</t>
  </si>
  <si>
    <t>Unit Price</t>
  </si>
  <si>
    <t>PCT Category 1</t>
  </si>
  <si>
    <t>Roseville Transit Category 1</t>
  </si>
  <si>
    <t>Notes</t>
  </si>
  <si>
    <t>Low</t>
  </si>
  <si>
    <t>High</t>
  </si>
  <si>
    <t>Quantity</t>
  </si>
  <si>
    <t>Total Price (Low)</t>
  </si>
  <si>
    <t>Total Price (High)</t>
  </si>
  <si>
    <t>Recommended</t>
  </si>
  <si>
    <t>New Pole</t>
  </si>
  <si>
    <t>New Sign</t>
  </si>
  <si>
    <t>Replace Sign</t>
  </si>
  <si>
    <t>Trim Vegetation</t>
  </si>
  <si>
    <t>Landing Pad</t>
  </si>
  <si>
    <t>New Bench</t>
  </si>
  <si>
    <t>Replace/Repair Bench</t>
  </si>
  <si>
    <t>Lighting</t>
  </si>
  <si>
    <t>New Shelter (no glass)</t>
  </si>
  <si>
    <t>Replace/Repair Shelter</t>
  </si>
  <si>
    <t>New System Map</t>
  </si>
  <si>
    <t>Replace System Map</t>
  </si>
  <si>
    <t>Trash Can</t>
  </si>
  <si>
    <t>RECOMMENDED TOTAL</t>
  </si>
  <si>
    <t>Preferred</t>
  </si>
  <si>
    <t>Bike Racks</t>
  </si>
  <si>
    <t>Security Features</t>
  </si>
  <si>
    <t>Real Time Information</t>
  </si>
  <si>
    <t>Wayfinding Signage</t>
  </si>
  <si>
    <t>PREFERRED TOTAL</t>
  </si>
  <si>
    <t>Optional</t>
  </si>
  <si>
    <t>Landscaping</t>
  </si>
  <si>
    <t>Restrooms</t>
  </si>
  <si>
    <t>OPTIONAL TOTAL</t>
  </si>
  <si>
    <t>Bike or Pedestrian Access</t>
  </si>
  <si>
    <t>Bike Lane</t>
  </si>
  <si>
    <t>Crosswalk</t>
  </si>
  <si>
    <t>Sidewalk</t>
  </si>
  <si>
    <t>assume 50 LF per stop for $150/LF (low) and $250/LF (high)</t>
  </si>
  <si>
    <t>BIKE OR PEDESTRIAN ACCESS TOTAL</t>
  </si>
  <si>
    <t>TOTAL</t>
  </si>
  <si>
    <t>Contingency (20%)</t>
  </si>
  <si>
    <t>CATEGORY 1 TOTAL</t>
  </si>
  <si>
    <t>PCT Category 2</t>
  </si>
  <si>
    <t>Roseville Transit Category 2</t>
  </si>
  <si>
    <t>Securtiy Features</t>
  </si>
  <si>
    <t>CATEGORY 2 TOTAL</t>
  </si>
  <si>
    <t>PCT Category 3</t>
  </si>
  <si>
    <t>Roseville Transit Category 3</t>
  </si>
  <si>
    <t>CATEGORY 3 TOTAL</t>
  </si>
  <si>
    <t>PCT Category 4</t>
  </si>
  <si>
    <t>Roseville Transit Category 4</t>
  </si>
  <si>
    <t>CATEGORY 4 TOTAL</t>
  </si>
  <si>
    <t>Overall Project Total</t>
  </si>
  <si>
    <t>Typology</t>
  </si>
  <si>
    <t>Category 1</t>
  </si>
  <si>
    <t>Category 2</t>
  </si>
  <si>
    <t>Category 3</t>
  </si>
  <si>
    <t>Category 4</t>
  </si>
  <si>
    <t>SUBTOTAL</t>
  </si>
  <si>
    <t>PROJECT TOTAL</t>
  </si>
  <si>
    <t>Cost Estimate Assumptions</t>
  </si>
  <si>
    <r>
      <rPr>
        <b/>
        <sz val="11"/>
        <color rgb="FF000000"/>
        <rFont val="Arial"/>
        <family val="2"/>
      </rPr>
      <t xml:space="preserve">1. Basis of Estimate. </t>
    </r>
    <r>
      <rPr>
        <sz val="11"/>
        <color rgb="FF000000"/>
        <rFont val="Arial"/>
        <family val="2"/>
      </rPr>
      <t>Planning-level estimate based on summarized quantities from transit stop inventory (Categories 1–4). No field verification performed.</t>
    </r>
  </si>
  <si>
    <r>
      <rPr>
        <b/>
        <sz val="11"/>
        <color rgb="FF000000"/>
        <rFont val="Arial"/>
        <family val="2"/>
      </rPr>
      <t>2. Unit Costs.</t>
    </r>
    <r>
      <rPr>
        <sz val="11"/>
        <color rgb="FF000000"/>
        <rFont val="Arial"/>
        <family val="2"/>
      </rPr>
      <t xml:space="preserve"> Based on recent California bid data, agency experience, and engineering judgment. Presented as Low–High ranges. Unit costs represent fully installed conditions and include materials, labor, equipment, and contractor overhead and profit. For non-standard items (e.g., bike/ped improvements and repair work), costs represent planning-level allowances for localized improvements. No separate installation percentage is applied.</t>
    </r>
  </si>
  <si>
    <r>
      <rPr>
        <b/>
        <sz val="11"/>
        <color rgb="FF000000"/>
        <rFont val="Arial"/>
        <family val="2"/>
      </rPr>
      <t>3. Quantities</t>
    </r>
    <r>
      <rPr>
        <sz val="11"/>
        <color rgb="FF000000"/>
        <rFont val="Arial"/>
        <family val="2"/>
      </rPr>
      <t>. Quantities represent the</t>
    </r>
    <r>
      <rPr>
        <b/>
        <sz val="11"/>
        <color rgb="FF000000"/>
        <rFont val="Arial"/>
        <family val="2"/>
      </rPr>
      <t xml:space="preserve"> total number of improvements</t>
    </r>
    <r>
      <rPr>
        <sz val="11"/>
        <color rgb="FF000000"/>
        <rFont val="Arial"/>
        <family val="2"/>
      </rPr>
      <t xml:space="preserve"> by type as summarized from detailed stop tables. Items include both </t>
    </r>
    <r>
      <rPr>
        <b/>
        <sz val="11"/>
        <color rgb="FF000000"/>
        <rFont val="Arial"/>
        <family val="2"/>
      </rPr>
      <t>new and replacement installations</t>
    </r>
    <r>
      <rPr>
        <sz val="11"/>
        <color rgb="FF000000"/>
        <rFont val="Arial"/>
        <family val="2"/>
      </rPr>
      <t xml:space="preserve"> as shown.</t>
    </r>
  </si>
  <si>
    <r>
      <rPr>
        <b/>
        <sz val="11"/>
        <color rgb="FF000000"/>
        <rFont val="Arial"/>
        <family val="2"/>
      </rPr>
      <t>4. Scope of Work.</t>
    </r>
    <r>
      <rPr>
        <sz val="11"/>
        <color rgb="FF000000"/>
        <rFont val="Arial"/>
        <family val="2"/>
      </rPr>
      <t xml:space="preserve"> Includes typical transit stop improvements (sign/pole, landing pad, bench, trash can, lighting, and bike/ped access). Assumes small-scale work within existing right-of-way.</t>
    </r>
  </si>
  <si>
    <r>
      <rPr>
        <b/>
        <sz val="11"/>
        <color rgb="FF000000"/>
        <rFont val="Arial"/>
        <family val="2"/>
      </rPr>
      <t xml:space="preserve">5. Assumptions. 
</t>
    </r>
    <r>
      <rPr>
        <sz val="11"/>
        <color rgb="FF000000"/>
        <rFont val="Arial"/>
        <family val="2"/>
      </rPr>
      <t xml:space="preserve">     •  No major utility conflicts or relocations
     •  No right-of-way acquisition required
     •  Minor grading and ADA improvements included
     •  Traffic control limited to short-term lane/shoulder closures</t>
    </r>
  </si>
  <si>
    <r>
      <rPr>
        <b/>
        <sz val="11"/>
        <color rgb="FF000000"/>
        <rFont val="Arial"/>
        <family val="2"/>
      </rPr>
      <t xml:space="preserve">6. Exclusions. </t>
    </r>
    <r>
      <rPr>
        <sz val="11"/>
        <color rgb="FF000000"/>
        <rFont val="Arial"/>
        <family val="2"/>
      </rPr>
      <t>Design, environmental, ROW, major utility relocation, signal modifications, drainage upgrades, and construction management.</t>
    </r>
  </si>
  <si>
    <r>
      <rPr>
        <b/>
        <sz val="11"/>
        <color rgb="FF000000"/>
        <rFont val="Arial"/>
        <family val="2"/>
      </rPr>
      <t>7. Contingency.</t>
    </r>
    <r>
      <rPr>
        <sz val="11"/>
        <color rgb="FF000000"/>
        <rFont val="Arial"/>
        <family val="2"/>
      </rPr>
      <t xml:space="preserve"> 20% applied for planning-level uncertainty.</t>
    </r>
  </si>
  <si>
    <r>
      <rPr>
        <b/>
        <sz val="11"/>
        <color rgb="FF000000"/>
        <rFont val="Arial"/>
        <family val="2"/>
      </rPr>
      <t xml:space="preserve">8. Cost Basis. </t>
    </r>
    <r>
      <rPr>
        <sz val="11"/>
        <color rgb="FF000000"/>
        <rFont val="Arial"/>
        <family val="2"/>
      </rPr>
      <t xml:space="preserve">Current-year dollars; no escalation applied. </t>
    </r>
  </si>
  <si>
    <r>
      <rPr>
        <b/>
        <sz val="11"/>
        <color theme="1"/>
        <rFont val="Arial"/>
        <family val="2"/>
      </rPr>
      <t xml:space="preserve">9. Accuracy. </t>
    </r>
    <r>
      <rPr>
        <sz val="11"/>
        <color theme="1"/>
        <rFont val="Arial"/>
        <family val="2"/>
      </rPr>
      <t>Planning-level estimate (±30%).</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</si>
</sst>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6" x14ac:knownFonts="1">
    <font>
      <sz val="11"/>
      <color theme="1"/>
      <name val="Arial"/>
      <family val="2"/>
    </font>
    <font>
      <sz val="11"/>
      <color theme="1"/>
      <name val="Arial"/>
      <family val="2"/>
    </font>
    <font>
      <b/>
      <sz val="11"/>
      <color theme="1"/>
      <name val="Arial"/>
      <family val="2"/>
    </font>
    <font>
      <sz val="8"/>
      <name val="Arial"/>
      <family val="2"/>
    </font>
    <font>
      <b/>
      <sz val="11"/>
      <color rgb="FF000000"/>
      <name val="Arial"/>
      <family val="2"/>
    </font>
    <font>
      <sz val="11"/>
      <color rgb="FF000000"/>
      <name val="Arial"/>
      <family val="2"/>
    </font>
  </fonts>
  <fills count="3">
    <fill>
      <patternFill patternType="none"/>
    </fill>
    <fill>
      <patternFill patternType="gray125"/>
    </fill>
    <fill>
      <patternFill patternType="solid">
        <fgColor theme="0" tint="-0.249977111117893"/>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44" fontId="1" fillId="0" borderId="0" applyFont="0" applyFill="0" applyBorder="0" applyAlignment="0" applyProtection="0"/>
  </cellStyleXfs>
  <cellXfs count="57">
    <xf numFmtId="0" fontId="0" fillId="0" borderId="0" xfId="0"/>
    <xf numFmtId="0" fontId="0" fillId="0" borderId="0" xfId="0" applyAlignment="1">
      <alignment horizontal="center"/>
    </xf>
    <xf numFmtId="44" fontId="0" fillId="0" borderId="0" xfId="1" applyFont="1"/>
    <xf numFmtId="0" fontId="0" fillId="0" borderId="0" xfId="0" applyAlignment="1">
      <alignment horizontal="center" vertical="center"/>
    </xf>
    <xf numFmtId="0" fontId="0" fillId="0" borderId="1" xfId="0" applyBorder="1"/>
    <xf numFmtId="0" fontId="0" fillId="0" borderId="1" xfId="0" applyBorder="1" applyAlignment="1">
      <alignment horizontal="center"/>
    </xf>
    <xf numFmtId="0" fontId="2" fillId="0" borderId="1" xfId="0" applyFont="1" applyBorder="1"/>
    <xf numFmtId="44" fontId="0" fillId="0" borderId="1" xfId="1" applyFont="1" applyBorder="1"/>
    <xf numFmtId="0" fontId="2" fillId="0" borderId="1" xfId="0" applyFont="1" applyBorder="1" applyAlignment="1">
      <alignment horizontal="center" vertical="center"/>
    </xf>
    <xf numFmtId="44" fontId="0" fillId="0" borderId="1" xfId="0" applyNumberFormat="1" applyBorder="1"/>
    <xf numFmtId="0" fontId="2" fillId="0" borderId="1" xfId="0" applyFont="1" applyBorder="1" applyAlignment="1">
      <alignment horizontal="center"/>
    </xf>
    <xf numFmtId="44" fontId="2" fillId="0" borderId="1" xfId="1" applyFont="1" applyBorder="1"/>
    <xf numFmtId="0" fontId="2" fillId="0" borderId="1" xfId="0" applyFont="1" applyBorder="1" applyAlignment="1">
      <alignment horizontal="right"/>
    </xf>
    <xf numFmtId="44" fontId="2" fillId="0" borderId="1" xfId="1" applyFont="1" applyBorder="1" applyAlignment="1">
      <alignment horizontal="center"/>
    </xf>
    <xf numFmtId="44" fontId="2" fillId="0" borderId="1" xfId="0" applyNumberFormat="1" applyFont="1" applyBorder="1"/>
    <xf numFmtId="44" fontId="2" fillId="2" borderId="1" xfId="0" applyNumberFormat="1" applyFont="1" applyFill="1" applyBorder="1"/>
    <xf numFmtId="0" fontId="2" fillId="2" borderId="1" xfId="0" applyFont="1" applyFill="1" applyBorder="1" applyAlignment="1">
      <alignment horizontal="center"/>
    </xf>
    <xf numFmtId="0" fontId="2" fillId="2" borderId="1" xfId="0" applyFont="1" applyFill="1" applyBorder="1"/>
    <xf numFmtId="44" fontId="2" fillId="2" borderId="1" xfId="1" applyFont="1" applyFill="1" applyBorder="1"/>
    <xf numFmtId="0" fontId="2" fillId="2" borderId="1" xfId="0" applyFont="1" applyFill="1" applyBorder="1" applyAlignment="1">
      <alignment horizontal="center" vertical="center"/>
    </xf>
    <xf numFmtId="0" fontId="2" fillId="0" borderId="0" xfId="0" applyFont="1"/>
    <xf numFmtId="0" fontId="2" fillId="0" borderId="0" xfId="0" applyFont="1" applyAlignment="1">
      <alignment horizontal="right"/>
    </xf>
    <xf numFmtId="44" fontId="2" fillId="0" borderId="1" xfId="1" applyFont="1" applyBorder="1" applyAlignment="1">
      <alignment horizontal="center" vertical="center"/>
    </xf>
    <xf numFmtId="44" fontId="0" fillId="0" borderId="0" xfId="0" applyNumberFormat="1"/>
    <xf numFmtId="44" fontId="2" fillId="0" borderId="1" xfId="0" applyNumberFormat="1" applyFont="1" applyBorder="1" applyAlignment="1">
      <alignment horizontal="center"/>
    </xf>
    <xf numFmtId="0" fontId="2" fillId="0" borderId="1" xfId="0" applyFont="1" applyBorder="1" applyAlignment="1">
      <alignment horizontal="right" vertical="center"/>
    </xf>
    <xf numFmtId="44" fontId="0" fillId="0" borderId="1" xfId="0" applyNumberFormat="1" applyBorder="1" applyAlignment="1">
      <alignment vertical="center"/>
    </xf>
    <xf numFmtId="44" fontId="2" fillId="0" borderId="1" xfId="0" applyNumberFormat="1" applyFont="1" applyBorder="1" applyAlignment="1">
      <alignment vertical="center"/>
    </xf>
    <xf numFmtId="44" fontId="0" fillId="0" borderId="0" xfId="0" applyNumberFormat="1" applyAlignment="1">
      <alignment vertical="center"/>
    </xf>
    <xf numFmtId="0" fontId="0" fillId="0" borderId="0" xfId="0" applyAlignment="1">
      <alignment vertical="center"/>
    </xf>
    <xf numFmtId="0" fontId="4" fillId="0" borderId="0" xfId="0" applyFont="1"/>
    <xf numFmtId="0" fontId="5" fillId="0" borderId="0" xfId="0" applyFont="1" applyAlignment="1">
      <alignment wrapText="1"/>
    </xf>
    <xf numFmtId="0" fontId="5" fillId="0" borderId="0" xfId="0" applyFont="1"/>
    <xf numFmtId="0" fontId="2" fillId="0" borderId="1" xfId="0" applyFont="1" applyBorder="1" applyAlignment="1">
      <alignment horizontal="center"/>
    </xf>
    <xf numFmtId="0" fontId="0" fillId="0" borderId="0" xfId="0" applyAlignment="1">
      <alignment horizontal="center"/>
    </xf>
    <xf numFmtId="0" fontId="2" fillId="0" borderId="1" xfId="0" applyFont="1" applyBorder="1" applyAlignment="1">
      <alignment horizontal="center" vertical="center"/>
    </xf>
    <xf numFmtId="0" fontId="2" fillId="2" borderId="2" xfId="0" applyFont="1" applyFill="1" applyBorder="1" applyAlignment="1">
      <alignment horizontal="right"/>
    </xf>
    <xf numFmtId="0" fontId="2" fillId="2" borderId="3" xfId="0" applyFont="1" applyFill="1" applyBorder="1" applyAlignment="1">
      <alignment horizontal="right"/>
    </xf>
    <xf numFmtId="0" fontId="2" fillId="2" borderId="4" xfId="0" applyFont="1" applyFill="1" applyBorder="1" applyAlignment="1">
      <alignment horizontal="right"/>
    </xf>
    <xf numFmtId="0" fontId="2" fillId="2" borderId="1" xfId="0" applyFont="1" applyFill="1" applyBorder="1" applyAlignment="1">
      <alignment horizontal="right"/>
    </xf>
    <xf numFmtId="44" fontId="2" fillId="0" borderId="2" xfId="1" applyFont="1" applyBorder="1" applyAlignment="1">
      <alignment horizontal="center"/>
    </xf>
    <xf numFmtId="44" fontId="2" fillId="0" borderId="4" xfId="1" applyFont="1" applyBorder="1" applyAlignment="1">
      <alignment horizont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2" xfId="0" applyFont="1" applyBorder="1" applyAlignment="1">
      <alignment horizontal="right"/>
    </xf>
    <xf numFmtId="0" fontId="2" fillId="0" borderId="4" xfId="0" applyFont="1" applyBorder="1" applyAlignment="1">
      <alignment horizontal="right"/>
    </xf>
    <xf numFmtId="0" fontId="2" fillId="0" borderId="1" xfId="0" applyFont="1" applyBorder="1" applyAlignment="1">
      <alignment horizontal="center" vertical="center" wrapText="1"/>
    </xf>
    <xf numFmtId="0" fontId="2" fillId="0" borderId="5" xfId="0" applyFont="1" applyBorder="1" applyAlignment="1">
      <alignment horizontal="center" vertical="center"/>
    </xf>
    <xf numFmtId="0" fontId="2" fillId="0" borderId="7" xfId="0" applyFont="1" applyBorder="1" applyAlignment="1">
      <alignment horizontal="center" vertical="center"/>
    </xf>
    <xf numFmtId="0" fontId="2" fillId="0" borderId="6" xfId="0" applyFont="1" applyBorder="1" applyAlignment="1">
      <alignment horizontal="center" vertical="center"/>
    </xf>
    <xf numFmtId="0" fontId="2" fillId="0" borderId="5" xfId="0" applyFont="1" applyBorder="1" applyAlignment="1">
      <alignment horizontal="center" vertical="center" wrapText="1"/>
    </xf>
    <xf numFmtId="0" fontId="2" fillId="0" borderId="7" xfId="0" applyFont="1" applyBorder="1" applyAlignment="1">
      <alignment horizontal="center" vertical="center" wrapText="1"/>
    </xf>
    <xf numFmtId="0" fontId="2" fillId="0" borderId="6" xfId="0" applyFont="1" applyBorder="1" applyAlignment="1">
      <alignment horizontal="center" vertical="center" wrapText="1"/>
    </xf>
    <xf numFmtId="0" fontId="2" fillId="0" borderId="5" xfId="0" applyFont="1" applyBorder="1" applyAlignment="1">
      <alignment horizontal="center"/>
    </xf>
    <xf numFmtId="0" fontId="2" fillId="0" borderId="6" xfId="0" applyFont="1" applyBorder="1" applyAlignment="1">
      <alignment horizontal="center"/>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C807F9-D5A9-4755-8C0F-E154EE8E4D03}">
  <dimension ref="A1:N31"/>
  <sheetViews>
    <sheetView zoomScaleNormal="100" workbookViewId="0">
      <selection activeCell="J33" sqref="J33"/>
    </sheetView>
  </sheetViews>
  <sheetFormatPr defaultRowHeight="14" x14ac:dyDescent="0.3"/>
  <cols>
    <col min="1" max="1" width="14.58203125" customWidth="1"/>
    <col min="2" max="2" width="20.33203125" customWidth="1"/>
    <col min="3" max="3" width="17.58203125" style="2" customWidth="1"/>
    <col min="4" max="4" width="17.08203125" style="2" customWidth="1"/>
    <col min="5" max="5" width="10.75" style="3" customWidth="1"/>
    <col min="6" max="6" width="17.58203125" customWidth="1"/>
    <col min="7" max="7" width="17.08203125" customWidth="1"/>
    <col min="8" max="8" width="11.5" style="1" customWidth="1"/>
    <col min="9" max="9" width="19.33203125" customWidth="1"/>
    <col min="10" max="10" width="17.08203125" customWidth="1"/>
    <col min="11" max="11" width="8.5" customWidth="1"/>
    <col min="12" max="12" width="17.08203125" customWidth="1"/>
    <col min="13" max="13" width="8.5" customWidth="1"/>
    <col min="14" max="14" width="17.08203125" customWidth="1"/>
  </cols>
  <sheetData>
    <row r="1" spans="1:14" x14ac:dyDescent="0.3">
      <c r="A1" s="42" t="s">
        <v>0</v>
      </c>
      <c r="B1" s="43"/>
      <c r="C1" s="40" t="s">
        <v>1</v>
      </c>
      <c r="D1" s="41"/>
      <c r="E1" s="33" t="s">
        <v>2</v>
      </c>
      <c r="F1" s="33"/>
      <c r="G1" s="33"/>
      <c r="H1" s="33" t="s">
        <v>3</v>
      </c>
      <c r="I1" s="33"/>
      <c r="J1" s="33"/>
      <c r="K1" t="s">
        <v>4</v>
      </c>
      <c r="M1" s="34"/>
      <c r="N1" s="34"/>
    </row>
    <row r="2" spans="1:14" x14ac:dyDescent="0.3">
      <c r="A2" s="44"/>
      <c r="B2" s="45"/>
      <c r="C2" s="22" t="s">
        <v>5</v>
      </c>
      <c r="D2" s="22" t="s">
        <v>6</v>
      </c>
      <c r="E2" s="8" t="s">
        <v>7</v>
      </c>
      <c r="F2" s="6" t="s">
        <v>8</v>
      </c>
      <c r="G2" s="6" t="s">
        <v>9</v>
      </c>
      <c r="H2" s="10" t="s">
        <v>7</v>
      </c>
      <c r="I2" s="6" t="s">
        <v>8</v>
      </c>
      <c r="J2" s="6" t="s">
        <v>9</v>
      </c>
    </row>
    <row r="3" spans="1:14" x14ac:dyDescent="0.3">
      <c r="A3" s="35" t="s">
        <v>10</v>
      </c>
      <c r="B3" s="4" t="s">
        <v>11</v>
      </c>
      <c r="C3" s="7">
        <v>800</v>
      </c>
      <c r="D3" s="7">
        <v>1200</v>
      </c>
      <c r="E3" s="5">
        <v>1</v>
      </c>
      <c r="F3" s="9">
        <f t="shared" ref="F3:F15" si="0">C3*E3</f>
        <v>800</v>
      </c>
      <c r="G3" s="9">
        <f t="shared" ref="G3:G15" si="1">D3*E3</f>
        <v>1200</v>
      </c>
      <c r="H3" s="5">
        <v>1</v>
      </c>
      <c r="I3" s="9">
        <f t="shared" ref="I3:I15" si="2">H3*C3</f>
        <v>800</v>
      </c>
      <c r="J3" s="9">
        <f t="shared" ref="J3:J15" si="3">H3*D3</f>
        <v>1200</v>
      </c>
    </row>
    <row r="4" spans="1:14" x14ac:dyDescent="0.3">
      <c r="A4" s="35"/>
      <c r="B4" s="4" t="s">
        <v>12</v>
      </c>
      <c r="C4" s="7">
        <v>400</v>
      </c>
      <c r="D4" s="7">
        <v>700</v>
      </c>
      <c r="E4" s="5">
        <v>2</v>
      </c>
      <c r="F4" s="9">
        <f t="shared" si="0"/>
        <v>800</v>
      </c>
      <c r="G4" s="9">
        <f t="shared" si="1"/>
        <v>1400</v>
      </c>
      <c r="H4" s="5">
        <v>3</v>
      </c>
      <c r="I4" s="9">
        <f t="shared" si="2"/>
        <v>1200</v>
      </c>
      <c r="J4" s="9">
        <f t="shared" si="3"/>
        <v>2100</v>
      </c>
    </row>
    <row r="5" spans="1:14" x14ac:dyDescent="0.3">
      <c r="A5" s="35"/>
      <c r="B5" s="4" t="s">
        <v>13</v>
      </c>
      <c r="C5" s="7">
        <v>250</v>
      </c>
      <c r="D5" s="7">
        <v>350</v>
      </c>
      <c r="E5" s="5">
        <v>0</v>
      </c>
      <c r="F5" s="9">
        <f t="shared" si="0"/>
        <v>0</v>
      </c>
      <c r="G5" s="9">
        <f t="shared" si="1"/>
        <v>0</v>
      </c>
      <c r="H5" s="5">
        <v>0</v>
      </c>
      <c r="I5" s="9">
        <f t="shared" si="2"/>
        <v>0</v>
      </c>
      <c r="J5" s="9">
        <f t="shared" si="3"/>
        <v>0</v>
      </c>
    </row>
    <row r="6" spans="1:14" x14ac:dyDescent="0.3">
      <c r="A6" s="35"/>
      <c r="B6" s="4" t="s">
        <v>14</v>
      </c>
      <c r="C6" s="7">
        <v>100</v>
      </c>
      <c r="D6" s="7">
        <v>200</v>
      </c>
      <c r="E6" s="5">
        <v>0</v>
      </c>
      <c r="F6" s="9">
        <f t="shared" si="0"/>
        <v>0</v>
      </c>
      <c r="G6" s="9">
        <f t="shared" si="1"/>
        <v>0</v>
      </c>
      <c r="H6" s="5">
        <v>0</v>
      </c>
      <c r="I6" s="9">
        <f t="shared" si="2"/>
        <v>0</v>
      </c>
      <c r="J6" s="9">
        <f t="shared" si="3"/>
        <v>0</v>
      </c>
    </row>
    <row r="7" spans="1:14" x14ac:dyDescent="0.3">
      <c r="A7" s="35"/>
      <c r="B7" s="4" t="s">
        <v>15</v>
      </c>
      <c r="C7" s="7">
        <v>4000</v>
      </c>
      <c r="D7" s="7">
        <v>8000</v>
      </c>
      <c r="E7" s="5">
        <v>1</v>
      </c>
      <c r="F7" s="9">
        <f t="shared" si="0"/>
        <v>4000</v>
      </c>
      <c r="G7" s="9">
        <f t="shared" si="1"/>
        <v>8000</v>
      </c>
      <c r="H7" s="5">
        <v>0</v>
      </c>
      <c r="I7" s="9">
        <f t="shared" si="2"/>
        <v>0</v>
      </c>
      <c r="J7" s="9">
        <f t="shared" si="3"/>
        <v>0</v>
      </c>
    </row>
    <row r="8" spans="1:14" x14ac:dyDescent="0.3">
      <c r="A8" s="35"/>
      <c r="B8" s="4" t="s">
        <v>16</v>
      </c>
      <c r="C8" s="7">
        <v>1000</v>
      </c>
      <c r="D8" s="7">
        <v>1500</v>
      </c>
      <c r="E8" s="5">
        <v>3</v>
      </c>
      <c r="F8" s="9">
        <f t="shared" si="0"/>
        <v>3000</v>
      </c>
      <c r="G8" s="9">
        <f t="shared" si="1"/>
        <v>4500</v>
      </c>
      <c r="H8" s="5">
        <v>4</v>
      </c>
      <c r="I8" s="9">
        <f t="shared" si="2"/>
        <v>4000</v>
      </c>
      <c r="J8" s="9">
        <f t="shared" si="3"/>
        <v>6000</v>
      </c>
    </row>
    <row r="9" spans="1:14" x14ac:dyDescent="0.3">
      <c r="A9" s="35"/>
      <c r="B9" s="4" t="s">
        <v>17</v>
      </c>
      <c r="C9" s="7">
        <v>800</v>
      </c>
      <c r="D9" s="7">
        <v>1200</v>
      </c>
      <c r="E9" s="5">
        <v>1</v>
      </c>
      <c r="F9" s="9">
        <f t="shared" si="0"/>
        <v>800</v>
      </c>
      <c r="G9" s="9">
        <f t="shared" si="1"/>
        <v>1200</v>
      </c>
      <c r="H9" s="5">
        <v>0</v>
      </c>
      <c r="I9" s="9">
        <f t="shared" si="2"/>
        <v>0</v>
      </c>
      <c r="J9" s="9">
        <f t="shared" si="3"/>
        <v>0</v>
      </c>
    </row>
    <row r="10" spans="1:14" x14ac:dyDescent="0.3">
      <c r="A10" s="35"/>
      <c r="B10" s="4" t="s">
        <v>18</v>
      </c>
      <c r="C10" s="7">
        <v>2500</v>
      </c>
      <c r="D10" s="7">
        <v>5000</v>
      </c>
      <c r="E10" s="5">
        <v>3</v>
      </c>
      <c r="F10" s="9">
        <f t="shared" si="0"/>
        <v>7500</v>
      </c>
      <c r="G10" s="9">
        <f t="shared" si="1"/>
        <v>15000</v>
      </c>
      <c r="H10" s="5">
        <v>4</v>
      </c>
      <c r="I10" s="9">
        <f t="shared" si="2"/>
        <v>10000</v>
      </c>
      <c r="J10" s="9">
        <f t="shared" si="3"/>
        <v>20000</v>
      </c>
    </row>
    <row r="11" spans="1:14" x14ac:dyDescent="0.3">
      <c r="A11" s="35"/>
      <c r="B11" s="4" t="s">
        <v>19</v>
      </c>
      <c r="C11" s="7">
        <v>20000</v>
      </c>
      <c r="D11" s="7">
        <v>32000</v>
      </c>
      <c r="E11" s="5">
        <v>3</v>
      </c>
      <c r="F11" s="9">
        <f t="shared" si="0"/>
        <v>60000</v>
      </c>
      <c r="G11" s="9">
        <f t="shared" si="1"/>
        <v>96000</v>
      </c>
      <c r="H11" s="5">
        <v>3</v>
      </c>
      <c r="I11" s="9">
        <f t="shared" si="2"/>
        <v>60000</v>
      </c>
      <c r="J11" s="9">
        <f t="shared" si="3"/>
        <v>96000</v>
      </c>
    </row>
    <row r="12" spans="1:14" x14ac:dyDescent="0.3">
      <c r="A12" s="35"/>
      <c r="B12" s="4" t="s">
        <v>20</v>
      </c>
      <c r="C12" s="7">
        <v>10000</v>
      </c>
      <c r="D12" s="7">
        <v>25000</v>
      </c>
      <c r="E12" s="5">
        <v>0</v>
      </c>
      <c r="F12" s="9">
        <f t="shared" si="0"/>
        <v>0</v>
      </c>
      <c r="G12" s="9">
        <f t="shared" si="1"/>
        <v>0</v>
      </c>
      <c r="H12" s="5">
        <v>1</v>
      </c>
      <c r="I12" s="9">
        <f t="shared" si="2"/>
        <v>10000</v>
      </c>
      <c r="J12" s="9">
        <f t="shared" si="3"/>
        <v>25000</v>
      </c>
    </row>
    <row r="13" spans="1:14" x14ac:dyDescent="0.3">
      <c r="A13" s="35"/>
      <c r="B13" s="4" t="s">
        <v>21</v>
      </c>
      <c r="C13" s="7">
        <v>300</v>
      </c>
      <c r="D13" s="7">
        <v>700</v>
      </c>
      <c r="E13" s="5">
        <v>8</v>
      </c>
      <c r="F13" s="9">
        <f t="shared" si="0"/>
        <v>2400</v>
      </c>
      <c r="G13" s="9">
        <f t="shared" si="1"/>
        <v>5600</v>
      </c>
      <c r="H13" s="5">
        <v>11</v>
      </c>
      <c r="I13" s="9">
        <f t="shared" si="2"/>
        <v>3300</v>
      </c>
      <c r="J13" s="9">
        <f t="shared" si="3"/>
        <v>7700</v>
      </c>
    </row>
    <row r="14" spans="1:14" x14ac:dyDescent="0.3">
      <c r="A14" s="35"/>
      <c r="B14" s="4" t="s">
        <v>22</v>
      </c>
      <c r="C14" s="7">
        <v>250</v>
      </c>
      <c r="D14" s="7">
        <v>400</v>
      </c>
      <c r="E14" s="5">
        <v>1</v>
      </c>
      <c r="F14" s="9">
        <f t="shared" si="0"/>
        <v>250</v>
      </c>
      <c r="G14" s="9">
        <f t="shared" si="1"/>
        <v>400</v>
      </c>
      <c r="H14" s="5">
        <v>0</v>
      </c>
      <c r="I14" s="9">
        <f t="shared" si="2"/>
        <v>0</v>
      </c>
      <c r="J14" s="9">
        <f t="shared" si="3"/>
        <v>0</v>
      </c>
    </row>
    <row r="15" spans="1:14" x14ac:dyDescent="0.3">
      <c r="A15" s="35"/>
      <c r="B15" s="4" t="s">
        <v>23</v>
      </c>
      <c r="C15" s="7">
        <v>800</v>
      </c>
      <c r="D15" s="7">
        <v>1500</v>
      </c>
      <c r="E15" s="5">
        <v>4</v>
      </c>
      <c r="F15" s="9">
        <f t="shared" si="0"/>
        <v>3200</v>
      </c>
      <c r="G15" s="9">
        <f t="shared" si="1"/>
        <v>6000</v>
      </c>
      <c r="H15" s="5">
        <v>10</v>
      </c>
      <c r="I15" s="9">
        <f t="shared" si="2"/>
        <v>8000</v>
      </c>
      <c r="J15" s="9">
        <f t="shared" si="3"/>
        <v>15000</v>
      </c>
    </row>
    <row r="16" spans="1:14" ht="15" customHeight="1" x14ac:dyDescent="0.3">
      <c r="A16" s="36" t="s">
        <v>24</v>
      </c>
      <c r="B16" s="37"/>
      <c r="C16" s="37"/>
      <c r="D16" s="37"/>
      <c r="E16" s="38"/>
      <c r="F16" s="15">
        <f>SUM(F3:F15)</f>
        <v>82750</v>
      </c>
      <c r="G16" s="15">
        <f>SUM(G3:G15)</f>
        <v>139300</v>
      </c>
      <c r="H16" s="16"/>
      <c r="I16" s="15">
        <f>SUM(I3:I15)</f>
        <v>97300</v>
      </c>
      <c r="J16" s="15">
        <f>SUM(J3:J15)</f>
        <v>173000</v>
      </c>
    </row>
    <row r="17" spans="1:11" x14ac:dyDescent="0.3">
      <c r="A17" s="35" t="s">
        <v>25</v>
      </c>
      <c r="B17" s="4" t="s">
        <v>26</v>
      </c>
      <c r="C17" s="7">
        <v>400</v>
      </c>
      <c r="D17" s="7">
        <v>800</v>
      </c>
      <c r="E17" s="5">
        <v>5</v>
      </c>
      <c r="F17" s="9">
        <f>C17*E17</f>
        <v>2000</v>
      </c>
      <c r="G17" s="9">
        <f>D17*E17</f>
        <v>4000</v>
      </c>
      <c r="H17" s="5">
        <v>11</v>
      </c>
      <c r="I17" s="9">
        <f>H17*C17</f>
        <v>4400</v>
      </c>
      <c r="J17" s="9">
        <f>H17*D17</f>
        <v>8800</v>
      </c>
    </row>
    <row r="18" spans="1:11" x14ac:dyDescent="0.3">
      <c r="A18" s="35"/>
      <c r="B18" s="4" t="s">
        <v>27</v>
      </c>
      <c r="C18" s="7">
        <v>7000</v>
      </c>
      <c r="D18" s="7">
        <v>15000</v>
      </c>
      <c r="E18" s="5">
        <v>9</v>
      </c>
      <c r="F18" s="9">
        <f>C18*E18</f>
        <v>63000</v>
      </c>
      <c r="G18" s="9">
        <f>D18*E18</f>
        <v>135000</v>
      </c>
      <c r="H18" s="5">
        <v>18</v>
      </c>
      <c r="I18" s="9">
        <f>H18*C18</f>
        <v>126000</v>
      </c>
      <c r="J18" s="9">
        <f>H18*D18</f>
        <v>270000</v>
      </c>
    </row>
    <row r="19" spans="1:11" x14ac:dyDescent="0.3">
      <c r="A19" s="35"/>
      <c r="B19" s="4" t="s">
        <v>28</v>
      </c>
      <c r="C19" s="7">
        <v>10000</v>
      </c>
      <c r="D19" s="7">
        <v>20000</v>
      </c>
      <c r="E19" s="5">
        <v>9</v>
      </c>
      <c r="F19" s="9">
        <f>C19*E19</f>
        <v>90000</v>
      </c>
      <c r="G19" s="9">
        <f>D19*E19</f>
        <v>180000</v>
      </c>
      <c r="H19" s="5">
        <v>18</v>
      </c>
      <c r="I19" s="9">
        <f>H19*C19</f>
        <v>180000</v>
      </c>
      <c r="J19" s="9">
        <f>H19*D19</f>
        <v>360000</v>
      </c>
    </row>
    <row r="20" spans="1:11" x14ac:dyDescent="0.3">
      <c r="A20" s="35"/>
      <c r="B20" s="4" t="s">
        <v>29</v>
      </c>
      <c r="C20" s="7">
        <v>1000</v>
      </c>
      <c r="D20" s="7">
        <v>2500</v>
      </c>
      <c r="E20" s="5">
        <v>9</v>
      </c>
      <c r="F20" s="9">
        <f>C20*E20</f>
        <v>9000</v>
      </c>
      <c r="G20" s="9">
        <f>D20*E20</f>
        <v>22500</v>
      </c>
      <c r="H20" s="5">
        <v>18</v>
      </c>
      <c r="I20" s="9">
        <f>H20*C20</f>
        <v>18000</v>
      </c>
      <c r="J20" s="9">
        <f>H20*D20</f>
        <v>45000</v>
      </c>
    </row>
    <row r="21" spans="1:11" ht="15" customHeight="1" x14ac:dyDescent="0.3">
      <c r="A21" s="36" t="s">
        <v>30</v>
      </c>
      <c r="B21" s="37"/>
      <c r="C21" s="37"/>
      <c r="D21" s="37"/>
      <c r="E21" s="38"/>
      <c r="F21" s="15">
        <f>SUM(F17:F20)</f>
        <v>164000</v>
      </c>
      <c r="G21" s="15">
        <f>SUM(G17:G20)</f>
        <v>341500</v>
      </c>
      <c r="H21" s="16"/>
      <c r="I21" s="15">
        <f>SUM(I17:I20)</f>
        <v>328400</v>
      </c>
      <c r="J21" s="15">
        <f>SUM(J17:J20)</f>
        <v>683800</v>
      </c>
    </row>
    <row r="22" spans="1:11" x14ac:dyDescent="0.3">
      <c r="A22" s="35" t="s">
        <v>31</v>
      </c>
      <c r="B22" s="4" t="s">
        <v>32</v>
      </c>
      <c r="C22" s="7">
        <v>3000</v>
      </c>
      <c r="D22" s="7">
        <v>10000</v>
      </c>
      <c r="E22" s="5">
        <v>2</v>
      </c>
      <c r="F22" s="9">
        <f>C22*E22</f>
        <v>6000</v>
      </c>
      <c r="G22" s="9">
        <f>D22*E22</f>
        <v>20000</v>
      </c>
      <c r="H22" s="5">
        <v>1</v>
      </c>
      <c r="I22" s="9">
        <f>H22*C22</f>
        <v>3000</v>
      </c>
      <c r="J22" s="9">
        <f>H22*D22</f>
        <v>10000</v>
      </c>
    </row>
    <row r="23" spans="1:11" x14ac:dyDescent="0.3">
      <c r="A23" s="35"/>
      <c r="B23" s="4" t="s">
        <v>33</v>
      </c>
      <c r="C23" s="7">
        <v>200000</v>
      </c>
      <c r="D23" s="7">
        <v>400000</v>
      </c>
      <c r="E23" s="5">
        <v>5</v>
      </c>
      <c r="F23" s="9">
        <f>C23*E23</f>
        <v>1000000</v>
      </c>
      <c r="G23" s="9">
        <f>D23*E23</f>
        <v>2000000</v>
      </c>
      <c r="H23" s="5">
        <v>17</v>
      </c>
      <c r="I23" s="9">
        <f>H23*C23</f>
        <v>3400000</v>
      </c>
      <c r="J23" s="9">
        <f>H23*D23</f>
        <v>6800000</v>
      </c>
    </row>
    <row r="24" spans="1:11" ht="15" customHeight="1" x14ac:dyDescent="0.3">
      <c r="A24" s="36" t="s">
        <v>34</v>
      </c>
      <c r="B24" s="37"/>
      <c r="C24" s="37"/>
      <c r="D24" s="37"/>
      <c r="E24" s="38"/>
      <c r="F24" s="15">
        <f>SUM(F22:F23)</f>
        <v>1006000</v>
      </c>
      <c r="G24" s="15">
        <f>SUM(G22:G23)</f>
        <v>2020000</v>
      </c>
      <c r="H24" s="16"/>
      <c r="I24" s="15">
        <f>SUM(I22:I23)</f>
        <v>3403000</v>
      </c>
      <c r="J24" s="15">
        <f>SUM(J22:J23)</f>
        <v>6810000</v>
      </c>
    </row>
    <row r="25" spans="1:11" x14ac:dyDescent="0.3">
      <c r="A25" s="48" t="s">
        <v>35</v>
      </c>
      <c r="B25" s="4" t="s">
        <v>36</v>
      </c>
      <c r="C25" s="7">
        <v>15000</v>
      </c>
      <c r="D25" s="7">
        <v>30000</v>
      </c>
      <c r="E25" s="5">
        <v>2</v>
      </c>
      <c r="F25" s="9">
        <f>C25*E25</f>
        <v>30000</v>
      </c>
      <c r="G25" s="9">
        <f>D25*E25</f>
        <v>60000</v>
      </c>
      <c r="H25" s="5">
        <v>4</v>
      </c>
      <c r="I25" s="9">
        <f>H25*C25</f>
        <v>60000</v>
      </c>
      <c r="J25" s="9">
        <f>H25*D25</f>
        <v>120000</v>
      </c>
    </row>
    <row r="26" spans="1:11" x14ac:dyDescent="0.3">
      <c r="A26" s="48"/>
      <c r="B26" s="4" t="s">
        <v>37</v>
      </c>
      <c r="C26" s="7">
        <v>10000</v>
      </c>
      <c r="D26" s="7">
        <v>25000</v>
      </c>
      <c r="E26" s="5">
        <v>2</v>
      </c>
      <c r="F26" s="9">
        <f>C26*E26</f>
        <v>20000</v>
      </c>
      <c r="G26" s="9">
        <f>D26*E26</f>
        <v>50000</v>
      </c>
      <c r="H26" s="5">
        <v>3</v>
      </c>
      <c r="I26" s="9">
        <f>H26*C26</f>
        <v>30000</v>
      </c>
      <c r="J26" s="9">
        <f>H26*D26</f>
        <v>75000</v>
      </c>
    </row>
    <row r="27" spans="1:11" x14ac:dyDescent="0.3">
      <c r="A27" s="48"/>
      <c r="B27" s="4" t="s">
        <v>38</v>
      </c>
      <c r="C27" s="7">
        <f>150*50</f>
        <v>7500</v>
      </c>
      <c r="D27" s="7">
        <f>250*50</f>
        <v>12500</v>
      </c>
      <c r="E27" s="5">
        <v>0</v>
      </c>
      <c r="F27" s="9">
        <f>C27*E27</f>
        <v>0</v>
      </c>
      <c r="G27" s="9">
        <f>D27*E27</f>
        <v>0</v>
      </c>
      <c r="H27" s="5">
        <v>0</v>
      </c>
      <c r="I27" s="9">
        <f>H27*C27</f>
        <v>0</v>
      </c>
      <c r="J27" s="9">
        <f>H27*D27</f>
        <v>0</v>
      </c>
      <c r="K27" t="s">
        <v>39</v>
      </c>
    </row>
    <row r="28" spans="1:11" x14ac:dyDescent="0.3">
      <c r="A28" s="39" t="s">
        <v>40</v>
      </c>
      <c r="B28" s="39"/>
      <c r="C28" s="39"/>
      <c r="D28" s="39"/>
      <c r="E28" s="39"/>
      <c r="F28" s="15">
        <f>SUM(F25:F27)</f>
        <v>50000</v>
      </c>
      <c r="G28" s="15">
        <f>SUM(G25:G27)</f>
        <v>110000</v>
      </c>
      <c r="H28" s="16"/>
      <c r="I28" s="15">
        <f>SUM(I25:I27)</f>
        <v>90000</v>
      </c>
      <c r="J28" s="15">
        <f>SUM(J25:J27)</f>
        <v>195000</v>
      </c>
    </row>
    <row r="29" spans="1:11" x14ac:dyDescent="0.3">
      <c r="B29" s="20"/>
      <c r="C29" s="20"/>
      <c r="D29" s="46" t="s">
        <v>41</v>
      </c>
      <c r="E29" s="47"/>
      <c r="F29" s="14">
        <f>SUM(F16,F21,F24,F28)</f>
        <v>1302750</v>
      </c>
      <c r="G29" s="14">
        <f t="shared" ref="G29:I29" si="4">SUM(G16,G21,G24,G28)</f>
        <v>2610800</v>
      </c>
      <c r="H29" s="24"/>
      <c r="I29" s="14">
        <f t="shared" si="4"/>
        <v>3918700</v>
      </c>
      <c r="J29" s="14">
        <f>SUM(J16,J21,J24,J28)</f>
        <v>7861800</v>
      </c>
    </row>
    <row r="30" spans="1:11" x14ac:dyDescent="0.3">
      <c r="D30" s="7"/>
      <c r="E30" s="25" t="s">
        <v>42</v>
      </c>
      <c r="F30" s="14">
        <f>F29*0.2</f>
        <v>260550</v>
      </c>
      <c r="G30" s="14">
        <f>G29*0.2</f>
        <v>522160</v>
      </c>
      <c r="H30" s="10"/>
      <c r="I30" s="14">
        <f>I29*0.2</f>
        <v>783740</v>
      </c>
      <c r="J30" s="14">
        <f>J29*0.2</f>
        <v>1572360</v>
      </c>
    </row>
    <row r="31" spans="1:11" x14ac:dyDescent="0.3">
      <c r="D31" s="36" t="s">
        <v>43</v>
      </c>
      <c r="E31" s="38"/>
      <c r="F31" s="15">
        <f>SUM(F29:F30)</f>
        <v>1563300</v>
      </c>
      <c r="G31" s="15">
        <f>SUM(G29:G30)</f>
        <v>3132960</v>
      </c>
      <c r="H31" s="16"/>
      <c r="I31" s="15">
        <f>SUM(I29:I30)</f>
        <v>4702440</v>
      </c>
      <c r="J31" s="15">
        <f>SUM(J29:J30)</f>
        <v>9434160</v>
      </c>
    </row>
  </sheetData>
  <mergeCells count="15">
    <mergeCell ref="A28:E28"/>
    <mergeCell ref="C1:D1"/>
    <mergeCell ref="A1:B2"/>
    <mergeCell ref="D31:E31"/>
    <mergeCell ref="D29:E29"/>
    <mergeCell ref="A25:A27"/>
    <mergeCell ref="E1:G1"/>
    <mergeCell ref="A24:E24"/>
    <mergeCell ref="H1:J1"/>
    <mergeCell ref="M1:N1"/>
    <mergeCell ref="A3:A15"/>
    <mergeCell ref="A17:A20"/>
    <mergeCell ref="A22:A23"/>
    <mergeCell ref="A16:E16"/>
    <mergeCell ref="A21:E21"/>
  </mergeCells>
  <phoneticPr fontId="3"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D1557F-6215-4CFE-BCCB-424F56D73EE5}">
  <dimension ref="A1:N29"/>
  <sheetViews>
    <sheetView zoomScaleNormal="100" workbookViewId="0">
      <selection activeCell="J29" sqref="J29"/>
    </sheetView>
  </sheetViews>
  <sheetFormatPr defaultRowHeight="14" x14ac:dyDescent="0.3"/>
  <cols>
    <col min="1" max="1" width="14.58203125" customWidth="1"/>
    <col min="2" max="2" width="20.33203125" customWidth="1"/>
    <col min="3" max="3" width="17.75" style="2" customWidth="1"/>
    <col min="4" max="4" width="17.08203125" style="2" customWidth="1"/>
    <col min="5" max="5" width="8.5" style="1" customWidth="1"/>
    <col min="6" max="6" width="18.58203125" customWidth="1"/>
    <col min="7" max="7" width="17.08203125" customWidth="1"/>
    <col min="8" max="8" width="8.5" style="1" customWidth="1"/>
    <col min="9" max="9" width="16" bestFit="1" customWidth="1"/>
    <col min="10" max="10" width="20.83203125" style="2" bestFit="1" customWidth="1"/>
    <col min="11" max="11" width="8.5" customWidth="1"/>
    <col min="12" max="12" width="17.08203125" customWidth="1"/>
    <col min="13" max="13" width="8.5" customWidth="1"/>
    <col min="14" max="14" width="17.08203125" customWidth="1"/>
  </cols>
  <sheetData>
    <row r="1" spans="1:14" ht="15" customHeight="1" x14ac:dyDescent="0.3">
      <c r="A1" s="42" t="s">
        <v>0</v>
      </c>
      <c r="B1" s="43"/>
      <c r="C1" s="40" t="s">
        <v>1</v>
      </c>
      <c r="D1" s="41"/>
      <c r="E1" s="33" t="s">
        <v>44</v>
      </c>
      <c r="F1" s="33"/>
      <c r="G1" s="33"/>
      <c r="H1" s="33" t="s">
        <v>45</v>
      </c>
      <c r="I1" s="33"/>
      <c r="J1" s="33"/>
      <c r="K1" s="34"/>
      <c r="L1" s="34"/>
      <c r="M1" s="34"/>
      <c r="N1" s="34"/>
    </row>
    <row r="2" spans="1:14" x14ac:dyDescent="0.3">
      <c r="A2" s="44"/>
      <c r="B2" s="45"/>
      <c r="C2" s="22" t="s">
        <v>5</v>
      </c>
      <c r="D2" s="22" t="s">
        <v>6</v>
      </c>
      <c r="E2" s="10" t="s">
        <v>7</v>
      </c>
      <c r="F2" s="6" t="s">
        <v>8</v>
      </c>
      <c r="G2" s="6" t="s">
        <v>9</v>
      </c>
      <c r="H2" s="10" t="s">
        <v>7</v>
      </c>
      <c r="I2" s="6" t="s">
        <v>8</v>
      </c>
      <c r="J2" s="6" t="s">
        <v>9</v>
      </c>
    </row>
    <row r="3" spans="1:14" ht="14.25" customHeight="1" x14ac:dyDescent="0.3">
      <c r="A3" s="49" t="s">
        <v>10</v>
      </c>
      <c r="B3" s="4" t="s">
        <v>11</v>
      </c>
      <c r="C3" s="7">
        <v>800</v>
      </c>
      <c r="D3" s="7">
        <v>1200</v>
      </c>
      <c r="E3" s="5">
        <v>15</v>
      </c>
      <c r="F3" s="9">
        <f t="shared" ref="F3:F13" si="0">C3*E3</f>
        <v>12000</v>
      </c>
      <c r="G3" s="9">
        <f t="shared" ref="G3:G13" si="1">D3*E3</f>
        <v>18000</v>
      </c>
      <c r="H3" s="5">
        <v>5</v>
      </c>
      <c r="I3" s="9">
        <f t="shared" ref="I3:I13" si="2">C3*H3</f>
        <v>4000</v>
      </c>
      <c r="J3" s="7">
        <f t="shared" ref="J3:J13" si="3">D3*H3</f>
        <v>6000</v>
      </c>
    </row>
    <row r="4" spans="1:14" ht="14.25" customHeight="1" x14ac:dyDescent="0.3">
      <c r="A4" s="50"/>
      <c r="B4" s="4" t="s">
        <v>12</v>
      </c>
      <c r="C4" s="7">
        <v>400</v>
      </c>
      <c r="D4" s="7">
        <v>700</v>
      </c>
      <c r="E4" s="5">
        <v>18</v>
      </c>
      <c r="F4" s="9">
        <f t="shared" si="0"/>
        <v>7200</v>
      </c>
      <c r="G4" s="9">
        <f t="shared" si="1"/>
        <v>12600</v>
      </c>
      <c r="H4" s="5">
        <v>8</v>
      </c>
      <c r="I4" s="9">
        <f t="shared" si="2"/>
        <v>3200</v>
      </c>
      <c r="J4" s="7">
        <f t="shared" si="3"/>
        <v>5600</v>
      </c>
    </row>
    <row r="5" spans="1:14" ht="14.25" customHeight="1" x14ac:dyDescent="0.3">
      <c r="A5" s="50"/>
      <c r="B5" s="4" t="s">
        <v>13</v>
      </c>
      <c r="C5" s="7">
        <v>250</v>
      </c>
      <c r="D5" s="7">
        <v>350</v>
      </c>
      <c r="E5" s="5">
        <v>0</v>
      </c>
      <c r="F5" s="9">
        <f t="shared" si="0"/>
        <v>0</v>
      </c>
      <c r="G5" s="9">
        <f t="shared" si="1"/>
        <v>0</v>
      </c>
      <c r="H5" s="5">
        <v>0</v>
      </c>
      <c r="I5" s="9">
        <f t="shared" si="2"/>
        <v>0</v>
      </c>
      <c r="J5" s="7">
        <f t="shared" si="3"/>
        <v>0</v>
      </c>
    </row>
    <row r="6" spans="1:14" ht="14.25" customHeight="1" x14ac:dyDescent="0.3">
      <c r="A6" s="50"/>
      <c r="B6" s="4" t="s">
        <v>14</v>
      </c>
      <c r="C6" s="7">
        <v>100</v>
      </c>
      <c r="D6" s="7">
        <v>200</v>
      </c>
      <c r="E6" s="5">
        <v>1</v>
      </c>
      <c r="F6" s="9">
        <f t="shared" si="0"/>
        <v>100</v>
      </c>
      <c r="G6" s="9">
        <f t="shared" si="1"/>
        <v>200</v>
      </c>
      <c r="H6" s="5">
        <v>1</v>
      </c>
      <c r="I6" s="9">
        <f t="shared" si="2"/>
        <v>100</v>
      </c>
      <c r="J6" s="7">
        <f t="shared" si="3"/>
        <v>200</v>
      </c>
    </row>
    <row r="7" spans="1:14" ht="14.25" customHeight="1" x14ac:dyDescent="0.3">
      <c r="A7" s="50"/>
      <c r="B7" s="4" t="s">
        <v>15</v>
      </c>
      <c r="C7" s="7">
        <v>4000</v>
      </c>
      <c r="D7" s="7">
        <v>8000</v>
      </c>
      <c r="E7" s="5">
        <v>1</v>
      </c>
      <c r="F7" s="9">
        <f t="shared" si="0"/>
        <v>4000</v>
      </c>
      <c r="G7" s="9">
        <f t="shared" si="1"/>
        <v>8000</v>
      </c>
      <c r="H7" s="5">
        <v>1</v>
      </c>
      <c r="I7" s="9">
        <f t="shared" si="2"/>
        <v>4000</v>
      </c>
      <c r="J7" s="7">
        <f t="shared" si="3"/>
        <v>8000</v>
      </c>
    </row>
    <row r="8" spans="1:14" ht="14.25" customHeight="1" x14ac:dyDescent="0.3">
      <c r="A8" s="50"/>
      <c r="B8" s="4" t="s">
        <v>16</v>
      </c>
      <c r="C8" s="7">
        <v>1000</v>
      </c>
      <c r="D8" s="7">
        <v>1500</v>
      </c>
      <c r="E8" s="5">
        <v>21</v>
      </c>
      <c r="F8" s="9">
        <f t="shared" si="0"/>
        <v>21000</v>
      </c>
      <c r="G8" s="9">
        <f t="shared" si="1"/>
        <v>31500</v>
      </c>
      <c r="H8" s="5">
        <v>18</v>
      </c>
      <c r="I8" s="9">
        <f t="shared" si="2"/>
        <v>18000</v>
      </c>
      <c r="J8" s="7">
        <f t="shared" si="3"/>
        <v>27000</v>
      </c>
    </row>
    <row r="9" spans="1:14" ht="14.25" customHeight="1" x14ac:dyDescent="0.3">
      <c r="A9" s="50"/>
      <c r="B9" s="4" t="s">
        <v>17</v>
      </c>
      <c r="C9" s="7">
        <v>800</v>
      </c>
      <c r="D9" s="7">
        <v>1200</v>
      </c>
      <c r="E9" s="5">
        <v>0</v>
      </c>
      <c r="F9" s="9">
        <f t="shared" si="0"/>
        <v>0</v>
      </c>
      <c r="G9" s="9">
        <f t="shared" si="1"/>
        <v>0</v>
      </c>
      <c r="H9" s="5">
        <v>0</v>
      </c>
      <c r="I9" s="9">
        <f t="shared" si="2"/>
        <v>0</v>
      </c>
      <c r="J9" s="7">
        <f t="shared" si="3"/>
        <v>0</v>
      </c>
    </row>
    <row r="10" spans="1:14" ht="14.25" customHeight="1" x14ac:dyDescent="0.3">
      <c r="A10" s="50"/>
      <c r="B10" s="4" t="s">
        <v>18</v>
      </c>
      <c r="C10" s="7">
        <v>2500</v>
      </c>
      <c r="D10" s="7">
        <v>5000</v>
      </c>
      <c r="E10" s="5">
        <v>18</v>
      </c>
      <c r="F10" s="9">
        <f t="shared" si="0"/>
        <v>45000</v>
      </c>
      <c r="G10" s="9">
        <f t="shared" si="1"/>
        <v>90000</v>
      </c>
      <c r="H10" s="5">
        <v>9</v>
      </c>
      <c r="I10" s="9">
        <f t="shared" si="2"/>
        <v>22500</v>
      </c>
      <c r="J10" s="7">
        <f t="shared" si="3"/>
        <v>45000</v>
      </c>
    </row>
    <row r="11" spans="1:14" ht="14.25" customHeight="1" x14ac:dyDescent="0.3">
      <c r="A11" s="50"/>
      <c r="B11" s="4" t="s">
        <v>21</v>
      </c>
      <c r="C11" s="7">
        <v>300</v>
      </c>
      <c r="D11" s="7">
        <v>700</v>
      </c>
      <c r="E11" s="5">
        <v>29</v>
      </c>
      <c r="F11" s="9">
        <f t="shared" si="0"/>
        <v>8700</v>
      </c>
      <c r="G11" s="9">
        <f t="shared" si="1"/>
        <v>20300</v>
      </c>
      <c r="H11" s="5">
        <v>19</v>
      </c>
      <c r="I11" s="9">
        <f t="shared" si="2"/>
        <v>5700</v>
      </c>
      <c r="J11" s="7">
        <f t="shared" si="3"/>
        <v>13300</v>
      </c>
    </row>
    <row r="12" spans="1:14" ht="14.25" customHeight="1" x14ac:dyDescent="0.3">
      <c r="A12" s="50"/>
      <c r="B12" s="4" t="s">
        <v>22</v>
      </c>
      <c r="C12" s="7">
        <v>250</v>
      </c>
      <c r="D12" s="7">
        <v>400</v>
      </c>
      <c r="E12" s="5">
        <v>1</v>
      </c>
      <c r="F12" s="9">
        <f t="shared" si="0"/>
        <v>250</v>
      </c>
      <c r="G12" s="9">
        <f t="shared" si="1"/>
        <v>400</v>
      </c>
      <c r="H12" s="5">
        <v>0</v>
      </c>
      <c r="I12" s="9">
        <f t="shared" si="2"/>
        <v>0</v>
      </c>
      <c r="J12" s="7">
        <f t="shared" si="3"/>
        <v>0</v>
      </c>
    </row>
    <row r="13" spans="1:14" ht="14.25" customHeight="1" x14ac:dyDescent="0.3">
      <c r="A13" s="51"/>
      <c r="B13" s="4" t="s">
        <v>23</v>
      </c>
      <c r="C13" s="7">
        <v>800</v>
      </c>
      <c r="D13" s="7">
        <v>1500</v>
      </c>
      <c r="E13" s="5">
        <v>26</v>
      </c>
      <c r="F13" s="9">
        <f t="shared" si="0"/>
        <v>20800</v>
      </c>
      <c r="G13" s="9">
        <f t="shared" si="1"/>
        <v>39000</v>
      </c>
      <c r="H13" s="5">
        <v>21</v>
      </c>
      <c r="I13" s="9">
        <f t="shared" si="2"/>
        <v>16800</v>
      </c>
      <c r="J13" s="7">
        <f t="shared" si="3"/>
        <v>31500</v>
      </c>
    </row>
    <row r="14" spans="1:14" ht="14.25" customHeight="1" x14ac:dyDescent="0.3">
      <c r="A14" s="39" t="s">
        <v>24</v>
      </c>
      <c r="B14" s="39"/>
      <c r="C14" s="39"/>
      <c r="D14" s="39"/>
      <c r="E14" s="39"/>
      <c r="F14" s="15">
        <f>SUM(F3:F13)</f>
        <v>119050</v>
      </c>
      <c r="G14" s="15">
        <f>SUM(G3:G13)</f>
        <v>220000</v>
      </c>
      <c r="H14" s="16"/>
      <c r="I14" s="15">
        <f>SUM(I3:I13)</f>
        <v>74300</v>
      </c>
      <c r="J14" s="15">
        <f>SUM(J3:J13)</f>
        <v>136600</v>
      </c>
    </row>
    <row r="15" spans="1:14" ht="14.25" customHeight="1" x14ac:dyDescent="0.3">
      <c r="A15" s="49" t="s">
        <v>25</v>
      </c>
      <c r="B15" s="4" t="s">
        <v>19</v>
      </c>
      <c r="C15" s="7">
        <v>20000</v>
      </c>
      <c r="D15" s="7">
        <v>32000</v>
      </c>
      <c r="E15" s="5">
        <v>21</v>
      </c>
      <c r="F15" s="9">
        <f>C15*E15</f>
        <v>420000</v>
      </c>
      <c r="G15" s="9">
        <f>D15*E15</f>
        <v>672000</v>
      </c>
      <c r="H15" s="5">
        <v>14</v>
      </c>
      <c r="I15" s="9">
        <f>C15*H15</f>
        <v>280000</v>
      </c>
      <c r="J15" s="7">
        <f>D15*H15</f>
        <v>448000</v>
      </c>
    </row>
    <row r="16" spans="1:14" ht="14.25" customHeight="1" x14ac:dyDescent="0.3">
      <c r="A16" s="50"/>
      <c r="B16" s="4" t="s">
        <v>20</v>
      </c>
      <c r="C16" s="7">
        <v>10000</v>
      </c>
      <c r="D16" s="7">
        <v>25000</v>
      </c>
      <c r="E16" s="5">
        <v>2</v>
      </c>
      <c r="F16" s="9">
        <f>C16*E16</f>
        <v>20000</v>
      </c>
      <c r="G16" s="9">
        <f>D16*E16</f>
        <v>50000</v>
      </c>
      <c r="H16" s="5">
        <v>0</v>
      </c>
      <c r="I16" s="9">
        <f>C16*H16</f>
        <v>0</v>
      </c>
      <c r="J16" s="7">
        <f>D16*H16</f>
        <v>0</v>
      </c>
    </row>
    <row r="17" spans="1:11" ht="14.25" customHeight="1" x14ac:dyDescent="0.3">
      <c r="A17" s="50"/>
      <c r="B17" s="4" t="s">
        <v>26</v>
      </c>
      <c r="C17" s="7">
        <v>400</v>
      </c>
      <c r="D17" s="7">
        <v>800</v>
      </c>
      <c r="E17" s="5">
        <v>31</v>
      </c>
      <c r="F17" s="9">
        <f>C17*E17</f>
        <v>12400</v>
      </c>
      <c r="G17" s="9">
        <f>D17*E17</f>
        <v>24800</v>
      </c>
      <c r="H17" s="5">
        <v>25</v>
      </c>
      <c r="I17" s="9">
        <f>C17*H17</f>
        <v>10000</v>
      </c>
      <c r="J17" s="7">
        <f>D17*H17</f>
        <v>20000</v>
      </c>
    </row>
    <row r="18" spans="1:11" ht="14.25" customHeight="1" x14ac:dyDescent="0.3">
      <c r="A18" s="51"/>
      <c r="B18" s="4" t="s">
        <v>46</v>
      </c>
      <c r="C18" s="7">
        <v>7000</v>
      </c>
      <c r="D18" s="7">
        <v>15000</v>
      </c>
      <c r="E18" s="5">
        <v>32</v>
      </c>
      <c r="F18" s="9">
        <f>C18*E18</f>
        <v>224000</v>
      </c>
      <c r="G18" s="9">
        <f>D18*E18</f>
        <v>480000</v>
      </c>
      <c r="H18" s="5">
        <v>26</v>
      </c>
      <c r="I18" s="9">
        <f>C18*H18</f>
        <v>182000</v>
      </c>
      <c r="J18" s="7">
        <f>D18*H18</f>
        <v>390000</v>
      </c>
    </row>
    <row r="19" spans="1:11" ht="14.25" customHeight="1" x14ac:dyDescent="0.3">
      <c r="A19" s="39" t="s">
        <v>30</v>
      </c>
      <c r="B19" s="39"/>
      <c r="C19" s="39"/>
      <c r="D19" s="39"/>
      <c r="E19" s="39"/>
      <c r="F19" s="15">
        <f>SUM(F15:F18)</f>
        <v>676400</v>
      </c>
      <c r="G19" s="15">
        <f>SUM(G15:G18)</f>
        <v>1226800</v>
      </c>
      <c r="H19" s="16"/>
      <c r="I19" s="15">
        <f>SUM(I15:I18)</f>
        <v>472000</v>
      </c>
      <c r="J19" s="15">
        <f>SUM(J15:J18)</f>
        <v>858000</v>
      </c>
    </row>
    <row r="20" spans="1:11" ht="14.25" customHeight="1" x14ac:dyDescent="0.3">
      <c r="A20" s="49" t="s">
        <v>31</v>
      </c>
      <c r="B20" s="4" t="s">
        <v>32</v>
      </c>
      <c r="C20" s="7">
        <v>3000</v>
      </c>
      <c r="D20" s="7">
        <v>10000</v>
      </c>
      <c r="E20" s="5">
        <v>8</v>
      </c>
      <c r="F20" s="9">
        <f>C20*E20</f>
        <v>24000</v>
      </c>
      <c r="G20" s="9">
        <f>D20*E20</f>
        <v>80000</v>
      </c>
      <c r="H20" s="5">
        <v>3</v>
      </c>
      <c r="I20" s="9">
        <f>C20*H20</f>
        <v>9000</v>
      </c>
      <c r="J20" s="7">
        <f>D20*H20</f>
        <v>30000</v>
      </c>
    </row>
    <row r="21" spans="1:11" ht="14.25" customHeight="1" x14ac:dyDescent="0.3">
      <c r="A21" s="51"/>
      <c r="B21" s="4" t="s">
        <v>33</v>
      </c>
      <c r="C21" s="7">
        <v>200000</v>
      </c>
      <c r="D21" s="7">
        <v>400000</v>
      </c>
      <c r="E21" s="5">
        <v>31</v>
      </c>
      <c r="F21" s="9">
        <f>C21*E21</f>
        <v>6200000</v>
      </c>
      <c r="G21" s="9">
        <f>D21*E21</f>
        <v>12400000</v>
      </c>
      <c r="H21" s="5">
        <v>26</v>
      </c>
      <c r="I21" s="9">
        <f>C21*H21</f>
        <v>5200000</v>
      </c>
      <c r="J21" s="7">
        <f>D21*H21</f>
        <v>10400000</v>
      </c>
    </row>
    <row r="22" spans="1:11" ht="14.25" customHeight="1" x14ac:dyDescent="0.3">
      <c r="A22" s="39" t="s">
        <v>34</v>
      </c>
      <c r="B22" s="39"/>
      <c r="C22" s="39"/>
      <c r="D22" s="39"/>
      <c r="E22" s="39"/>
      <c r="F22" s="15">
        <f>SUM(F20:F21)</f>
        <v>6224000</v>
      </c>
      <c r="G22" s="15">
        <f>SUM(G20:G21)</f>
        <v>12480000</v>
      </c>
      <c r="H22" s="16"/>
      <c r="I22" s="15">
        <f>SUM(I20:I21)</f>
        <v>5209000</v>
      </c>
      <c r="J22" s="15">
        <f>SUM(J20:J21)</f>
        <v>10430000</v>
      </c>
    </row>
    <row r="23" spans="1:11" ht="14.25" customHeight="1" x14ac:dyDescent="0.3">
      <c r="A23" s="52" t="s">
        <v>35</v>
      </c>
      <c r="B23" s="4" t="s">
        <v>36</v>
      </c>
      <c r="C23" s="7">
        <v>15000</v>
      </c>
      <c r="D23" s="7">
        <v>30000</v>
      </c>
      <c r="E23" s="5">
        <v>1</v>
      </c>
      <c r="F23" s="9">
        <f>C23*E23</f>
        <v>15000</v>
      </c>
      <c r="G23" s="9">
        <f>D23*E23</f>
        <v>30000</v>
      </c>
      <c r="H23" s="5">
        <v>8</v>
      </c>
      <c r="I23" s="9">
        <f>C23*H23</f>
        <v>120000</v>
      </c>
      <c r="J23" s="7">
        <f>D23*H23</f>
        <v>240000</v>
      </c>
    </row>
    <row r="24" spans="1:11" ht="14.25" customHeight="1" x14ac:dyDescent="0.3">
      <c r="A24" s="53"/>
      <c r="B24" s="4" t="s">
        <v>37</v>
      </c>
      <c r="C24" s="7">
        <v>10000</v>
      </c>
      <c r="D24" s="7">
        <v>25000</v>
      </c>
      <c r="E24" s="5">
        <v>10</v>
      </c>
      <c r="F24" s="9">
        <f>C24*E24</f>
        <v>100000</v>
      </c>
      <c r="G24" s="9">
        <f>D24*E24</f>
        <v>250000</v>
      </c>
      <c r="H24" s="5">
        <v>11</v>
      </c>
      <c r="I24" s="9">
        <f>C24*H24</f>
        <v>110000</v>
      </c>
      <c r="J24" s="7">
        <f>D24*H24</f>
        <v>275000</v>
      </c>
    </row>
    <row r="25" spans="1:11" ht="14.25" customHeight="1" x14ac:dyDescent="0.3">
      <c r="A25" s="54"/>
      <c r="B25" s="4" t="s">
        <v>38</v>
      </c>
      <c r="C25" s="7">
        <f>150*50</f>
        <v>7500</v>
      </c>
      <c r="D25" s="7">
        <f>250*50</f>
        <v>12500</v>
      </c>
      <c r="E25" s="5">
        <v>1</v>
      </c>
      <c r="F25" s="9">
        <f>C25*E25</f>
        <v>7500</v>
      </c>
      <c r="G25" s="9">
        <f>D25*E25</f>
        <v>12500</v>
      </c>
      <c r="H25" s="5">
        <v>1</v>
      </c>
      <c r="I25" s="9">
        <f>C25*H25</f>
        <v>7500</v>
      </c>
      <c r="J25" s="7">
        <f>D25*H25</f>
        <v>12500</v>
      </c>
      <c r="K25" t="s">
        <v>39</v>
      </c>
    </row>
    <row r="26" spans="1:11" ht="14.25" customHeight="1" x14ac:dyDescent="0.3">
      <c r="A26" s="39" t="s">
        <v>40</v>
      </c>
      <c r="B26" s="39"/>
      <c r="C26" s="39"/>
      <c r="D26" s="39"/>
      <c r="E26" s="39"/>
      <c r="F26" s="15">
        <f>SUM(F23:F25)</f>
        <v>122500</v>
      </c>
      <c r="G26" s="15">
        <f>SUM(G23:G25)</f>
        <v>292500</v>
      </c>
      <c r="H26" s="16"/>
      <c r="I26" s="15">
        <f>SUM(I23:I25)</f>
        <v>237500</v>
      </c>
      <c r="J26" s="15">
        <f>SUM(J23:J25)</f>
        <v>527500</v>
      </c>
    </row>
    <row r="27" spans="1:11" x14ac:dyDescent="0.3">
      <c r="B27" s="20"/>
      <c r="C27" s="20"/>
      <c r="D27" s="46" t="s">
        <v>41</v>
      </c>
      <c r="E27" s="47"/>
      <c r="F27" s="14">
        <f>SUM(F14,F19,F22,F26)</f>
        <v>7141950</v>
      </c>
      <c r="G27" s="14">
        <f t="shared" ref="G27:J27" si="4">SUM(G14,G19,G22,G26)</f>
        <v>14219300</v>
      </c>
      <c r="H27" s="24"/>
      <c r="I27" s="14">
        <f t="shared" si="4"/>
        <v>5992800</v>
      </c>
      <c r="J27" s="14">
        <f t="shared" si="4"/>
        <v>11952100</v>
      </c>
    </row>
    <row r="28" spans="1:11" x14ac:dyDescent="0.3">
      <c r="D28" s="7"/>
      <c r="E28" s="12" t="s">
        <v>42</v>
      </c>
      <c r="F28" s="9">
        <f>F27*0.2</f>
        <v>1428390</v>
      </c>
      <c r="G28" s="9">
        <f>G27*0.2</f>
        <v>2843860</v>
      </c>
      <c r="H28" s="5"/>
      <c r="I28" s="9">
        <f>I27*0.2</f>
        <v>1198560</v>
      </c>
      <c r="J28" s="9">
        <f>J27*0.2</f>
        <v>2390420</v>
      </c>
    </row>
    <row r="29" spans="1:11" x14ac:dyDescent="0.3">
      <c r="D29" s="36" t="s">
        <v>47</v>
      </c>
      <c r="E29" s="38"/>
      <c r="F29" s="15">
        <f>SUM(F27:F28)</f>
        <v>8570340</v>
      </c>
      <c r="G29" s="15">
        <f>SUM(G27:G28)</f>
        <v>17063160</v>
      </c>
      <c r="H29" s="16"/>
      <c r="I29" s="15">
        <f>SUM(I27:I28)</f>
        <v>7191360</v>
      </c>
      <c r="J29" s="15">
        <f>SUM(J27:J28)</f>
        <v>14342520</v>
      </c>
    </row>
  </sheetData>
  <mergeCells count="16">
    <mergeCell ref="H1:J1"/>
    <mergeCell ref="K1:L1"/>
    <mergeCell ref="M1:N1"/>
    <mergeCell ref="A14:E14"/>
    <mergeCell ref="D29:E29"/>
    <mergeCell ref="D27:E27"/>
    <mergeCell ref="C1:D1"/>
    <mergeCell ref="A19:E19"/>
    <mergeCell ref="A22:E22"/>
    <mergeCell ref="A26:E26"/>
    <mergeCell ref="A1:B2"/>
    <mergeCell ref="A3:A13"/>
    <mergeCell ref="A15:A18"/>
    <mergeCell ref="A20:A21"/>
    <mergeCell ref="A23:A25"/>
    <mergeCell ref="E1:G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2F0899-7E58-4650-85EC-F69D822A2633}">
  <dimension ref="A1:N22"/>
  <sheetViews>
    <sheetView zoomScaleNormal="100" workbookViewId="0">
      <selection activeCell="J22" sqref="J22"/>
    </sheetView>
  </sheetViews>
  <sheetFormatPr defaultRowHeight="14" x14ac:dyDescent="0.3"/>
  <cols>
    <col min="1" max="1" width="14.58203125" customWidth="1"/>
    <col min="2" max="2" width="20.33203125" customWidth="1"/>
    <col min="3" max="3" width="20.33203125" style="2" customWidth="1"/>
    <col min="4" max="4" width="17.08203125" style="2" customWidth="1"/>
    <col min="5" max="5" width="8.5" style="1" customWidth="1"/>
    <col min="6" max="6" width="18.75" customWidth="1"/>
    <col min="7" max="7" width="17.08203125" customWidth="1"/>
    <col min="8" max="8" width="8.5" customWidth="1"/>
    <col min="9" max="9" width="16.83203125" customWidth="1"/>
    <col min="10" max="10" width="17.08203125" customWidth="1"/>
    <col min="11" max="11" width="8.5" customWidth="1"/>
    <col min="12" max="12" width="17.08203125" customWidth="1"/>
    <col min="13" max="13" width="8.5" customWidth="1"/>
    <col min="14" max="14" width="17.08203125" customWidth="1"/>
  </cols>
  <sheetData>
    <row r="1" spans="1:14" ht="15" customHeight="1" x14ac:dyDescent="0.3">
      <c r="A1" s="42" t="s">
        <v>0</v>
      </c>
      <c r="B1" s="43"/>
      <c r="C1" s="40" t="s">
        <v>1</v>
      </c>
      <c r="D1" s="41"/>
      <c r="E1" s="33" t="s">
        <v>48</v>
      </c>
      <c r="F1" s="33"/>
      <c r="G1" s="33"/>
      <c r="H1" s="33" t="s">
        <v>49</v>
      </c>
      <c r="I1" s="33"/>
      <c r="J1" s="33"/>
      <c r="K1" s="34"/>
      <c r="L1" s="34"/>
      <c r="M1" s="34"/>
      <c r="N1" s="34"/>
    </row>
    <row r="2" spans="1:14" x14ac:dyDescent="0.3">
      <c r="A2" s="44"/>
      <c r="B2" s="45"/>
      <c r="C2" s="13" t="s">
        <v>5</v>
      </c>
      <c r="D2" s="13" t="s">
        <v>6</v>
      </c>
      <c r="E2" s="10" t="s">
        <v>7</v>
      </c>
      <c r="F2" s="6" t="s">
        <v>8</v>
      </c>
      <c r="G2" s="6" t="s">
        <v>9</v>
      </c>
      <c r="H2" s="10" t="s">
        <v>7</v>
      </c>
      <c r="I2" s="6" t="s">
        <v>8</v>
      </c>
      <c r="J2" s="6" t="s">
        <v>9</v>
      </c>
    </row>
    <row r="3" spans="1:14" ht="14.25" customHeight="1" x14ac:dyDescent="0.3">
      <c r="A3" s="49" t="s">
        <v>10</v>
      </c>
      <c r="B3" s="4" t="s">
        <v>11</v>
      </c>
      <c r="C3" s="7">
        <v>800</v>
      </c>
      <c r="D3" s="7">
        <v>1200</v>
      </c>
      <c r="E3" s="4">
        <v>6</v>
      </c>
      <c r="F3" s="9">
        <f t="shared" ref="F3:F9" si="0">C3*E3</f>
        <v>4800</v>
      </c>
      <c r="G3" s="9">
        <f t="shared" ref="G3:G9" si="1">E3*D3</f>
        <v>7200</v>
      </c>
      <c r="H3" s="4">
        <v>6</v>
      </c>
      <c r="I3" s="9">
        <f t="shared" ref="I3:I9" si="2">C3*H3</f>
        <v>4800</v>
      </c>
      <c r="J3" s="9">
        <f t="shared" ref="J3:J9" si="3">H3*D3</f>
        <v>7200</v>
      </c>
    </row>
    <row r="4" spans="1:14" ht="14.25" customHeight="1" x14ac:dyDescent="0.3">
      <c r="A4" s="50"/>
      <c r="B4" s="4" t="s">
        <v>12</v>
      </c>
      <c r="C4" s="7">
        <v>400</v>
      </c>
      <c r="D4" s="7">
        <v>700</v>
      </c>
      <c r="E4" s="4">
        <v>18</v>
      </c>
      <c r="F4" s="9">
        <f t="shared" si="0"/>
        <v>7200</v>
      </c>
      <c r="G4" s="9">
        <f t="shared" si="1"/>
        <v>12600</v>
      </c>
      <c r="H4" s="4">
        <v>13</v>
      </c>
      <c r="I4" s="9">
        <f t="shared" si="2"/>
        <v>5200</v>
      </c>
      <c r="J4" s="9">
        <f t="shared" si="3"/>
        <v>9100</v>
      </c>
    </row>
    <row r="5" spans="1:14" ht="14.25" customHeight="1" x14ac:dyDescent="0.3">
      <c r="A5" s="50"/>
      <c r="B5" s="4" t="s">
        <v>13</v>
      </c>
      <c r="C5" s="7">
        <v>250</v>
      </c>
      <c r="D5" s="7">
        <v>350</v>
      </c>
      <c r="E5" s="4">
        <v>0</v>
      </c>
      <c r="F5" s="9">
        <f t="shared" si="0"/>
        <v>0</v>
      </c>
      <c r="G5" s="9">
        <f t="shared" si="1"/>
        <v>0</v>
      </c>
      <c r="H5" s="4">
        <v>1</v>
      </c>
      <c r="I5" s="9">
        <f t="shared" si="2"/>
        <v>250</v>
      </c>
      <c r="J5" s="9">
        <f t="shared" si="3"/>
        <v>350</v>
      </c>
    </row>
    <row r="6" spans="1:14" ht="14.25" customHeight="1" x14ac:dyDescent="0.3">
      <c r="A6" s="50"/>
      <c r="B6" s="4" t="s">
        <v>14</v>
      </c>
      <c r="C6" s="7">
        <v>100</v>
      </c>
      <c r="D6" s="7">
        <v>200</v>
      </c>
      <c r="E6" s="4">
        <v>1</v>
      </c>
      <c r="F6" s="9">
        <f t="shared" si="0"/>
        <v>100</v>
      </c>
      <c r="G6" s="9">
        <f t="shared" si="1"/>
        <v>200</v>
      </c>
      <c r="H6" s="4">
        <v>6</v>
      </c>
      <c r="I6" s="9">
        <f t="shared" si="2"/>
        <v>600</v>
      </c>
      <c r="J6" s="9">
        <f t="shared" si="3"/>
        <v>1200</v>
      </c>
    </row>
    <row r="7" spans="1:14" ht="14.25" customHeight="1" x14ac:dyDescent="0.3">
      <c r="A7" s="50"/>
      <c r="B7" s="4" t="s">
        <v>15</v>
      </c>
      <c r="C7" s="7">
        <v>4000</v>
      </c>
      <c r="D7" s="7">
        <v>8000</v>
      </c>
      <c r="E7" s="4">
        <v>3</v>
      </c>
      <c r="F7" s="9">
        <f t="shared" si="0"/>
        <v>12000</v>
      </c>
      <c r="G7" s="9">
        <f t="shared" si="1"/>
        <v>24000</v>
      </c>
      <c r="H7" s="4">
        <v>0</v>
      </c>
      <c r="I7" s="9">
        <f t="shared" si="2"/>
        <v>0</v>
      </c>
      <c r="J7" s="9">
        <f t="shared" si="3"/>
        <v>0</v>
      </c>
    </row>
    <row r="8" spans="1:14" ht="14.25" customHeight="1" x14ac:dyDescent="0.3">
      <c r="A8" s="50"/>
      <c r="B8" s="4" t="s">
        <v>16</v>
      </c>
      <c r="C8" s="7">
        <v>1000</v>
      </c>
      <c r="D8" s="7">
        <v>1500</v>
      </c>
      <c r="E8" s="4">
        <v>28</v>
      </c>
      <c r="F8" s="9">
        <f t="shared" si="0"/>
        <v>28000</v>
      </c>
      <c r="G8" s="9">
        <f t="shared" si="1"/>
        <v>42000</v>
      </c>
      <c r="H8" s="4">
        <v>46</v>
      </c>
      <c r="I8" s="9">
        <f t="shared" si="2"/>
        <v>46000</v>
      </c>
      <c r="J8" s="9">
        <f t="shared" si="3"/>
        <v>69000</v>
      </c>
    </row>
    <row r="9" spans="1:14" ht="14.25" customHeight="1" x14ac:dyDescent="0.3">
      <c r="A9" s="51"/>
      <c r="B9" s="4" t="s">
        <v>17</v>
      </c>
      <c r="C9" s="7">
        <v>800</v>
      </c>
      <c r="D9" s="7">
        <v>1200</v>
      </c>
      <c r="E9" s="4">
        <v>0</v>
      </c>
      <c r="F9" s="9">
        <f t="shared" si="0"/>
        <v>0</v>
      </c>
      <c r="G9" s="9">
        <f t="shared" si="1"/>
        <v>0</v>
      </c>
      <c r="H9" s="4">
        <v>0</v>
      </c>
      <c r="I9" s="9">
        <f t="shared" si="2"/>
        <v>0</v>
      </c>
      <c r="J9" s="9">
        <f t="shared" si="3"/>
        <v>0</v>
      </c>
    </row>
    <row r="10" spans="1:14" ht="14.25" customHeight="1" x14ac:dyDescent="0.3">
      <c r="A10" s="39" t="s">
        <v>24</v>
      </c>
      <c r="B10" s="39"/>
      <c r="C10" s="39"/>
      <c r="D10" s="39"/>
      <c r="E10" s="39"/>
      <c r="F10" s="15">
        <f>SUM(F3:F9)</f>
        <v>52100</v>
      </c>
      <c r="G10" s="15">
        <f>SUM(G3:G9)</f>
        <v>86000</v>
      </c>
      <c r="H10" s="17"/>
      <c r="I10" s="15">
        <f>SUM(I3:I9)</f>
        <v>56850</v>
      </c>
      <c r="J10" s="15">
        <f>SUM(J3:J9)</f>
        <v>86850</v>
      </c>
    </row>
    <row r="11" spans="1:14" ht="14.25" customHeight="1" x14ac:dyDescent="0.3">
      <c r="A11" s="55" t="s">
        <v>25</v>
      </c>
      <c r="B11" s="4" t="s">
        <v>18</v>
      </c>
      <c r="C11" s="7">
        <v>2500</v>
      </c>
      <c r="D11" s="7">
        <v>5000</v>
      </c>
      <c r="E11" s="4">
        <v>18</v>
      </c>
      <c r="F11" s="9">
        <f>C11*E11</f>
        <v>45000</v>
      </c>
      <c r="G11" s="9">
        <f>E11*D11</f>
        <v>90000</v>
      </c>
      <c r="H11" s="4">
        <v>26</v>
      </c>
      <c r="I11" s="9">
        <f>C11*H11</f>
        <v>65000</v>
      </c>
      <c r="J11" s="9">
        <f>H11*D11</f>
        <v>130000</v>
      </c>
    </row>
    <row r="12" spans="1:14" ht="14.25" customHeight="1" x14ac:dyDescent="0.3">
      <c r="A12" s="56"/>
      <c r="B12" s="4" t="s">
        <v>23</v>
      </c>
      <c r="C12" s="7">
        <v>800</v>
      </c>
      <c r="D12" s="7">
        <v>1500</v>
      </c>
      <c r="E12" s="4">
        <v>30</v>
      </c>
      <c r="F12" s="9">
        <f>C12*E12</f>
        <v>24000</v>
      </c>
      <c r="G12" s="9">
        <f>E12*D12</f>
        <v>45000</v>
      </c>
      <c r="H12" s="4">
        <v>61</v>
      </c>
      <c r="I12" s="9">
        <f>C12*H12</f>
        <v>48800</v>
      </c>
      <c r="J12" s="9">
        <f>H12*D12</f>
        <v>91500</v>
      </c>
    </row>
    <row r="13" spans="1:14" ht="14.25" customHeight="1" x14ac:dyDescent="0.3">
      <c r="A13" s="39" t="s">
        <v>30</v>
      </c>
      <c r="B13" s="39"/>
      <c r="C13" s="39"/>
      <c r="D13" s="39"/>
      <c r="E13" s="39"/>
      <c r="F13" s="15">
        <f>SUM(F11:F12)</f>
        <v>69000</v>
      </c>
      <c r="G13" s="15">
        <f>SUM(G11:G12)</f>
        <v>135000</v>
      </c>
      <c r="H13" s="17"/>
      <c r="I13" s="15">
        <f>SUM(I11:I12)</f>
        <v>113800</v>
      </c>
      <c r="J13" s="15">
        <f>SUM(J11:J12)</f>
        <v>221500</v>
      </c>
    </row>
    <row r="14" spans="1:14" ht="14.25" customHeight="1" x14ac:dyDescent="0.3">
      <c r="A14" s="10" t="s">
        <v>31</v>
      </c>
      <c r="B14" s="4" t="s">
        <v>32</v>
      </c>
      <c r="C14" s="7">
        <v>3000</v>
      </c>
      <c r="D14" s="7">
        <v>10000</v>
      </c>
      <c r="E14" s="4">
        <v>16</v>
      </c>
      <c r="F14" s="9">
        <f>C14*E14</f>
        <v>48000</v>
      </c>
      <c r="G14" s="9">
        <f>E14*D14</f>
        <v>160000</v>
      </c>
      <c r="H14" s="4">
        <v>14</v>
      </c>
      <c r="I14" s="9">
        <f>C14*H14</f>
        <v>42000</v>
      </c>
      <c r="J14" s="9">
        <f>H14*D14</f>
        <v>140000</v>
      </c>
    </row>
    <row r="15" spans="1:14" ht="14.25" customHeight="1" x14ac:dyDescent="0.3">
      <c r="A15" s="39" t="s">
        <v>34</v>
      </c>
      <c r="B15" s="39"/>
      <c r="C15" s="39"/>
      <c r="D15" s="39"/>
      <c r="E15" s="39"/>
      <c r="F15" s="15">
        <f>SUM(F14)</f>
        <v>48000</v>
      </c>
      <c r="G15" s="15">
        <f>SUM(G14)</f>
        <v>160000</v>
      </c>
      <c r="H15" s="17"/>
      <c r="I15" s="15">
        <f>SUM(I14)</f>
        <v>42000</v>
      </c>
      <c r="J15" s="15">
        <f>SUM(J14)</f>
        <v>140000</v>
      </c>
    </row>
    <row r="16" spans="1:14" ht="14.25" customHeight="1" x14ac:dyDescent="0.3">
      <c r="A16" s="52" t="s">
        <v>35</v>
      </c>
      <c r="B16" s="4" t="s">
        <v>36</v>
      </c>
      <c r="C16" s="7">
        <v>15000</v>
      </c>
      <c r="D16" s="7">
        <v>30000</v>
      </c>
      <c r="E16" s="4">
        <v>3</v>
      </c>
      <c r="F16" s="9">
        <f>C16*E16</f>
        <v>45000</v>
      </c>
      <c r="G16" s="9">
        <f>E16*D16</f>
        <v>90000</v>
      </c>
      <c r="H16" s="4">
        <v>12</v>
      </c>
      <c r="I16" s="9">
        <f>C16*H16</f>
        <v>180000</v>
      </c>
      <c r="J16" s="9">
        <f>H16*D16</f>
        <v>360000</v>
      </c>
    </row>
    <row r="17" spans="1:11" ht="14.25" customHeight="1" x14ac:dyDescent="0.3">
      <c r="A17" s="53"/>
      <c r="B17" s="4" t="s">
        <v>37</v>
      </c>
      <c r="C17" s="7">
        <v>10000</v>
      </c>
      <c r="D17" s="7">
        <v>25000</v>
      </c>
      <c r="E17" s="4">
        <v>12</v>
      </c>
      <c r="F17" s="9">
        <f>C17*E17</f>
        <v>120000</v>
      </c>
      <c r="G17" s="9">
        <f>E17*D17</f>
        <v>300000</v>
      </c>
      <c r="H17" s="4">
        <v>12</v>
      </c>
      <c r="I17" s="9">
        <f>C17*H17</f>
        <v>120000</v>
      </c>
      <c r="J17" s="9">
        <f>H17*D17</f>
        <v>300000</v>
      </c>
    </row>
    <row r="18" spans="1:11" ht="14.25" customHeight="1" x14ac:dyDescent="0.3">
      <c r="A18" s="54"/>
      <c r="B18" s="4" t="s">
        <v>38</v>
      </c>
      <c r="C18" s="7">
        <f>150*50</f>
        <v>7500</v>
      </c>
      <c r="D18" s="7">
        <f>250*50</f>
        <v>12500</v>
      </c>
      <c r="E18" s="4">
        <v>1</v>
      </c>
      <c r="F18" s="9">
        <f>C18*E18</f>
        <v>7500</v>
      </c>
      <c r="G18" s="9">
        <f>E18*D18</f>
        <v>12500</v>
      </c>
      <c r="H18" s="4">
        <v>0</v>
      </c>
      <c r="I18" s="9">
        <f>C18*H18</f>
        <v>0</v>
      </c>
      <c r="J18" s="9">
        <f>H18*D18</f>
        <v>0</v>
      </c>
      <c r="K18" t="s">
        <v>39</v>
      </c>
    </row>
    <row r="19" spans="1:11" ht="14.25" customHeight="1" x14ac:dyDescent="0.3">
      <c r="A19" s="39" t="s">
        <v>40</v>
      </c>
      <c r="B19" s="39"/>
      <c r="C19" s="39"/>
      <c r="D19" s="39"/>
      <c r="E19" s="39"/>
      <c r="F19" s="15">
        <f>SUM(F16:F18)</f>
        <v>172500</v>
      </c>
      <c r="G19" s="15">
        <f>SUM(G16:G18)</f>
        <v>402500</v>
      </c>
      <c r="H19" s="17"/>
      <c r="I19" s="15">
        <f>SUM(I16:I18)</f>
        <v>300000</v>
      </c>
      <c r="J19" s="15">
        <f>SUM(J16:J18)</f>
        <v>660000</v>
      </c>
    </row>
    <row r="20" spans="1:11" x14ac:dyDescent="0.3">
      <c r="A20" s="21"/>
      <c r="B20" s="21"/>
      <c r="C20" s="21"/>
      <c r="D20" s="46" t="s">
        <v>41</v>
      </c>
      <c r="E20" s="47"/>
      <c r="F20" s="14">
        <f>SUM(F10,F13,F15,F19)</f>
        <v>341600</v>
      </c>
      <c r="G20" s="14">
        <f>SUM(G10,G13,G15,G19)</f>
        <v>783500</v>
      </c>
      <c r="H20" s="14"/>
      <c r="I20" s="14">
        <f>SUM(I10,I13,I15,I19)</f>
        <v>512650</v>
      </c>
      <c r="J20" s="14">
        <f>SUM(J10,J13,J15,J19)</f>
        <v>1108350</v>
      </c>
    </row>
    <row r="21" spans="1:11" x14ac:dyDescent="0.3">
      <c r="D21" s="7"/>
      <c r="E21" s="10" t="s">
        <v>42</v>
      </c>
      <c r="F21" s="9">
        <f>F20*0.2</f>
        <v>68320</v>
      </c>
      <c r="G21" s="9">
        <f>G20*0.2</f>
        <v>156700</v>
      </c>
      <c r="H21" s="5"/>
      <c r="I21" s="9">
        <f>I20*0.2</f>
        <v>102530</v>
      </c>
      <c r="J21" s="9">
        <f>J20*0.2</f>
        <v>221670</v>
      </c>
    </row>
    <row r="22" spans="1:11" x14ac:dyDescent="0.3">
      <c r="D22" s="36" t="s">
        <v>50</v>
      </c>
      <c r="E22" s="38"/>
      <c r="F22" s="15">
        <f>SUM(F20:F21)</f>
        <v>409920</v>
      </c>
      <c r="G22" s="15">
        <f>SUM(G20:G21)</f>
        <v>940200</v>
      </c>
      <c r="H22" s="16"/>
      <c r="I22" s="15">
        <f>SUM(I20:I21)</f>
        <v>615180</v>
      </c>
      <c r="J22" s="15">
        <f>SUM(J20:J21)</f>
        <v>1330020</v>
      </c>
    </row>
  </sheetData>
  <mergeCells count="15">
    <mergeCell ref="H1:J1"/>
    <mergeCell ref="K1:L1"/>
    <mergeCell ref="M1:N1"/>
    <mergeCell ref="A10:E10"/>
    <mergeCell ref="D22:E22"/>
    <mergeCell ref="A13:E13"/>
    <mergeCell ref="A15:E15"/>
    <mergeCell ref="A19:E19"/>
    <mergeCell ref="C1:D1"/>
    <mergeCell ref="A3:A9"/>
    <mergeCell ref="A11:A12"/>
    <mergeCell ref="A16:A18"/>
    <mergeCell ref="A1:B2"/>
    <mergeCell ref="D20:E20"/>
    <mergeCell ref="E1:G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855E98-C3D8-4125-9EB7-6647FC56DE0D}">
  <dimension ref="A1:N21"/>
  <sheetViews>
    <sheetView zoomScaleNormal="130" workbookViewId="0">
      <selection activeCell="J21" sqref="J21"/>
    </sheetView>
  </sheetViews>
  <sheetFormatPr defaultRowHeight="14" x14ac:dyDescent="0.3"/>
  <cols>
    <col min="1" max="1" width="14.58203125" customWidth="1"/>
    <col min="2" max="2" width="20.33203125" customWidth="1"/>
    <col min="3" max="3" width="20.33203125" style="2" customWidth="1"/>
    <col min="4" max="4" width="17.08203125" style="2" customWidth="1"/>
    <col min="5" max="5" width="8.5" style="1" customWidth="1"/>
    <col min="6" max="6" width="17.33203125" style="2" bestFit="1" customWidth="1"/>
    <col min="7" max="7" width="17.08203125" customWidth="1"/>
    <col min="8" max="8" width="8.5" style="3" customWidth="1"/>
    <col min="9" max="9" width="17.33203125" style="2" bestFit="1" customWidth="1"/>
    <col min="10" max="10" width="17.08203125" customWidth="1"/>
    <col min="11" max="11" width="8.5" customWidth="1"/>
    <col min="12" max="12" width="17.08203125" customWidth="1"/>
    <col min="13" max="13" width="8.5" customWidth="1"/>
    <col min="14" max="14" width="17.08203125" customWidth="1"/>
  </cols>
  <sheetData>
    <row r="1" spans="1:14" ht="15" customHeight="1" x14ac:dyDescent="0.3">
      <c r="A1" s="42" t="s">
        <v>0</v>
      </c>
      <c r="B1" s="43"/>
      <c r="C1" s="40" t="s">
        <v>1</v>
      </c>
      <c r="D1" s="41"/>
      <c r="E1" s="33" t="s">
        <v>51</v>
      </c>
      <c r="F1" s="33"/>
      <c r="G1" s="33"/>
      <c r="H1" s="33" t="s">
        <v>52</v>
      </c>
      <c r="I1" s="33"/>
      <c r="J1" s="33"/>
      <c r="K1" s="34"/>
      <c r="L1" s="34"/>
      <c r="M1" s="34"/>
      <c r="N1" s="34"/>
    </row>
    <row r="2" spans="1:14" x14ac:dyDescent="0.3">
      <c r="A2" s="44"/>
      <c r="B2" s="45"/>
      <c r="C2" s="13" t="s">
        <v>5</v>
      </c>
      <c r="D2" s="13" t="s">
        <v>6</v>
      </c>
      <c r="E2" s="10" t="s">
        <v>7</v>
      </c>
      <c r="F2" s="11" t="s">
        <v>8</v>
      </c>
      <c r="G2" s="6" t="s">
        <v>9</v>
      </c>
      <c r="H2" s="10" t="s">
        <v>7</v>
      </c>
      <c r="I2" s="11" t="s">
        <v>8</v>
      </c>
      <c r="J2" s="6" t="s">
        <v>9</v>
      </c>
    </row>
    <row r="3" spans="1:14" ht="14.25" customHeight="1" x14ac:dyDescent="0.3">
      <c r="A3" s="49" t="s">
        <v>10</v>
      </c>
      <c r="B3" s="4" t="s">
        <v>11</v>
      </c>
      <c r="C3" s="7">
        <v>800</v>
      </c>
      <c r="D3" s="7">
        <v>1200</v>
      </c>
      <c r="E3" s="4">
        <v>13</v>
      </c>
      <c r="F3" s="7">
        <f>C3*E3</f>
        <v>10400</v>
      </c>
      <c r="G3" s="9">
        <f>D3*E3</f>
        <v>15600</v>
      </c>
      <c r="H3" s="5">
        <v>0</v>
      </c>
      <c r="I3" s="7">
        <f>H3*C3</f>
        <v>0</v>
      </c>
      <c r="J3" s="9">
        <f>H3*D3</f>
        <v>0</v>
      </c>
    </row>
    <row r="4" spans="1:14" ht="14.25" customHeight="1" x14ac:dyDescent="0.3">
      <c r="A4" s="50"/>
      <c r="B4" s="4" t="s">
        <v>12</v>
      </c>
      <c r="C4" s="7">
        <v>400</v>
      </c>
      <c r="D4" s="7">
        <v>700</v>
      </c>
      <c r="E4" s="4">
        <v>17</v>
      </c>
      <c r="F4" s="7">
        <f>C4*E4</f>
        <v>6800</v>
      </c>
      <c r="G4" s="9">
        <f>D4*E4</f>
        <v>11900</v>
      </c>
      <c r="H4" s="5">
        <v>3</v>
      </c>
      <c r="I4" s="7">
        <f>H4*C4</f>
        <v>1200</v>
      </c>
      <c r="J4" s="9">
        <f>H4*D4</f>
        <v>2100</v>
      </c>
    </row>
    <row r="5" spans="1:14" ht="14.25" customHeight="1" x14ac:dyDescent="0.3">
      <c r="A5" s="50"/>
      <c r="B5" s="4" t="s">
        <v>13</v>
      </c>
      <c r="C5" s="7">
        <v>250</v>
      </c>
      <c r="D5" s="7">
        <v>350</v>
      </c>
      <c r="E5" s="4">
        <v>2</v>
      </c>
      <c r="F5" s="7">
        <f>C5*E5</f>
        <v>500</v>
      </c>
      <c r="G5" s="9">
        <f>D5*E5</f>
        <v>700</v>
      </c>
      <c r="H5" s="5">
        <v>1</v>
      </c>
      <c r="I5" s="7">
        <f>H5*C5</f>
        <v>250</v>
      </c>
      <c r="J5" s="9">
        <f>H5*D5</f>
        <v>350</v>
      </c>
    </row>
    <row r="6" spans="1:14" ht="14.25" customHeight="1" x14ac:dyDescent="0.3">
      <c r="A6" s="50"/>
      <c r="B6" s="4" t="s">
        <v>14</v>
      </c>
      <c r="C6" s="7">
        <v>100</v>
      </c>
      <c r="D6" s="7">
        <v>200</v>
      </c>
      <c r="E6" s="4">
        <v>5</v>
      </c>
      <c r="F6" s="7">
        <f>C6*E6</f>
        <v>500</v>
      </c>
      <c r="G6" s="9">
        <f>D6*E6</f>
        <v>1000</v>
      </c>
      <c r="H6" s="5">
        <v>0</v>
      </c>
      <c r="I6" s="7">
        <f>H6*C6</f>
        <v>0</v>
      </c>
      <c r="J6" s="9">
        <f>H6*D6</f>
        <v>0</v>
      </c>
    </row>
    <row r="7" spans="1:14" ht="14.25" customHeight="1" x14ac:dyDescent="0.3">
      <c r="A7" s="51"/>
      <c r="B7" s="4" t="s">
        <v>15</v>
      </c>
      <c r="C7" s="7">
        <v>4000</v>
      </c>
      <c r="D7" s="7">
        <v>8000</v>
      </c>
      <c r="E7" s="4">
        <v>23</v>
      </c>
      <c r="F7" s="7">
        <f>C7*E7</f>
        <v>92000</v>
      </c>
      <c r="G7" s="9">
        <f>D7*E7</f>
        <v>184000</v>
      </c>
      <c r="H7" s="5">
        <v>0</v>
      </c>
      <c r="I7" s="7">
        <f>H7*C7</f>
        <v>0</v>
      </c>
      <c r="J7" s="9">
        <f>H7*D7</f>
        <v>0</v>
      </c>
    </row>
    <row r="8" spans="1:14" ht="14.25" customHeight="1" x14ac:dyDescent="0.3">
      <c r="A8" s="39" t="s">
        <v>24</v>
      </c>
      <c r="B8" s="39"/>
      <c r="C8" s="39"/>
      <c r="D8" s="39"/>
      <c r="E8" s="39"/>
      <c r="F8" s="18">
        <f>SUM(F3:F7)</f>
        <v>110200</v>
      </c>
      <c r="G8" s="18">
        <f>SUM(G3:G7)</f>
        <v>213200</v>
      </c>
      <c r="H8" s="16"/>
      <c r="I8" s="18">
        <f>SUM(I3:I7)</f>
        <v>1450</v>
      </c>
      <c r="J8" s="18">
        <f>SUM(J3:J7)</f>
        <v>2450</v>
      </c>
    </row>
    <row r="9" spans="1:14" ht="14.25" customHeight="1" x14ac:dyDescent="0.3">
      <c r="A9" s="49" t="s">
        <v>25</v>
      </c>
      <c r="B9" s="4" t="s">
        <v>23</v>
      </c>
      <c r="C9" s="7">
        <v>800</v>
      </c>
      <c r="D9" s="7">
        <v>1500</v>
      </c>
      <c r="E9" s="4">
        <v>67</v>
      </c>
      <c r="F9" s="7">
        <f>C9*E9</f>
        <v>53600</v>
      </c>
      <c r="G9" s="9">
        <f>D9*E9</f>
        <v>100500</v>
      </c>
      <c r="H9" s="5">
        <v>32</v>
      </c>
      <c r="I9" s="7">
        <f>H9*C9</f>
        <v>25600</v>
      </c>
      <c r="J9" s="9">
        <f>H9*D9</f>
        <v>48000</v>
      </c>
    </row>
    <row r="10" spans="1:14" ht="14.25" customHeight="1" x14ac:dyDescent="0.3">
      <c r="A10" s="50"/>
      <c r="B10" s="4" t="s">
        <v>16</v>
      </c>
      <c r="C10" s="7">
        <v>1000</v>
      </c>
      <c r="D10" s="7">
        <v>1500</v>
      </c>
      <c r="E10" s="4">
        <v>68</v>
      </c>
      <c r="F10" s="7">
        <f>C10*E10</f>
        <v>68000</v>
      </c>
      <c r="G10" s="9">
        <f>D10*E10</f>
        <v>102000</v>
      </c>
      <c r="H10" s="5">
        <v>24</v>
      </c>
      <c r="I10" s="7">
        <f>H10*C10</f>
        <v>24000</v>
      </c>
      <c r="J10" s="9">
        <f>H10*D10</f>
        <v>36000</v>
      </c>
    </row>
    <row r="11" spans="1:14" ht="14.25" customHeight="1" x14ac:dyDescent="0.3">
      <c r="A11" s="51"/>
      <c r="B11" s="4" t="s">
        <v>17</v>
      </c>
      <c r="C11" s="7">
        <v>800</v>
      </c>
      <c r="D11" s="7">
        <v>1200</v>
      </c>
      <c r="E11" s="4">
        <v>1</v>
      </c>
      <c r="F11" s="7">
        <f>C11*E11</f>
        <v>800</v>
      </c>
      <c r="G11" s="9">
        <f>D11*E11</f>
        <v>1200</v>
      </c>
      <c r="H11" s="5">
        <v>0</v>
      </c>
      <c r="I11" s="7">
        <f>H11*C11</f>
        <v>0</v>
      </c>
      <c r="J11" s="9">
        <f>H11*D11</f>
        <v>0</v>
      </c>
    </row>
    <row r="12" spans="1:14" ht="14.25" customHeight="1" x14ac:dyDescent="0.3">
      <c r="A12" s="39" t="s">
        <v>30</v>
      </c>
      <c r="B12" s="39"/>
      <c r="C12" s="39"/>
      <c r="D12" s="39"/>
      <c r="E12" s="39"/>
      <c r="F12" s="18">
        <f>SUM(F9:F11)</f>
        <v>122400</v>
      </c>
      <c r="G12" s="18">
        <f>SUM(G9:G11)</f>
        <v>203700</v>
      </c>
      <c r="H12" s="16"/>
      <c r="I12" s="18">
        <f>SUM(I9:I11)</f>
        <v>49600</v>
      </c>
      <c r="J12" s="18">
        <f>SUM(J9:J11)</f>
        <v>84000</v>
      </c>
    </row>
    <row r="13" spans="1:14" ht="14.25" customHeight="1" x14ac:dyDescent="0.3">
      <c r="A13" s="8" t="s">
        <v>31</v>
      </c>
      <c r="B13" s="4" t="s">
        <v>18</v>
      </c>
      <c r="C13" s="7">
        <v>2500</v>
      </c>
      <c r="D13" s="7">
        <v>5000</v>
      </c>
      <c r="E13" s="4">
        <v>39</v>
      </c>
      <c r="F13" s="7">
        <f>C13*E13</f>
        <v>97500</v>
      </c>
      <c r="G13" s="9">
        <f>D13*E13</f>
        <v>195000</v>
      </c>
      <c r="H13" s="5">
        <v>10</v>
      </c>
      <c r="I13" s="7">
        <f>H13*C13</f>
        <v>25000</v>
      </c>
      <c r="J13" s="9">
        <f>H13*D13</f>
        <v>50000</v>
      </c>
    </row>
    <row r="14" spans="1:14" ht="14.25" customHeight="1" x14ac:dyDescent="0.3">
      <c r="A14" s="39" t="s">
        <v>34</v>
      </c>
      <c r="B14" s="39"/>
      <c r="C14" s="39"/>
      <c r="D14" s="39"/>
      <c r="E14" s="39"/>
      <c r="F14" s="18">
        <f>SUM(F13)</f>
        <v>97500</v>
      </c>
      <c r="G14" s="18">
        <f>SUM(G13)</f>
        <v>195000</v>
      </c>
      <c r="H14" s="16"/>
      <c r="I14" s="18">
        <f>SUM(I13)</f>
        <v>25000</v>
      </c>
      <c r="J14" s="18">
        <f>SUM(J13)</f>
        <v>50000</v>
      </c>
    </row>
    <row r="15" spans="1:14" ht="14.25" customHeight="1" x14ac:dyDescent="0.3">
      <c r="A15" s="52" t="s">
        <v>35</v>
      </c>
      <c r="B15" s="4" t="s">
        <v>36</v>
      </c>
      <c r="C15" s="7">
        <v>15000</v>
      </c>
      <c r="D15" s="7">
        <v>30000</v>
      </c>
      <c r="E15" s="4">
        <v>2</v>
      </c>
      <c r="F15" s="7">
        <f>C15*E15</f>
        <v>30000</v>
      </c>
      <c r="G15" s="9">
        <f>D15*E15</f>
        <v>60000</v>
      </c>
      <c r="H15" s="5">
        <v>1</v>
      </c>
      <c r="I15" s="7">
        <f>H15*C15</f>
        <v>15000</v>
      </c>
      <c r="J15" s="9">
        <f>H15*D15</f>
        <v>30000</v>
      </c>
    </row>
    <row r="16" spans="1:14" ht="14.25" customHeight="1" x14ac:dyDescent="0.3">
      <c r="A16" s="53"/>
      <c r="B16" s="4" t="s">
        <v>37</v>
      </c>
      <c r="C16" s="7">
        <v>10000</v>
      </c>
      <c r="D16" s="7">
        <v>25000</v>
      </c>
      <c r="E16" s="4">
        <v>48</v>
      </c>
      <c r="F16" s="7">
        <f>C16*E16</f>
        <v>480000</v>
      </c>
      <c r="G16" s="9">
        <f>D16*E16</f>
        <v>1200000</v>
      </c>
      <c r="H16" s="5">
        <v>14</v>
      </c>
      <c r="I16" s="7">
        <f>H16*C16</f>
        <v>140000</v>
      </c>
      <c r="J16" s="9">
        <f>H16*D16</f>
        <v>350000</v>
      </c>
    </row>
    <row r="17" spans="1:11" ht="14.25" customHeight="1" x14ac:dyDescent="0.3">
      <c r="A17" s="54"/>
      <c r="B17" s="4" t="s">
        <v>38</v>
      </c>
      <c r="C17" s="7">
        <f>150*50</f>
        <v>7500</v>
      </c>
      <c r="D17" s="7">
        <f>250*50</f>
        <v>12500</v>
      </c>
      <c r="E17" s="4">
        <v>8</v>
      </c>
      <c r="F17" s="7">
        <f>C17*E17</f>
        <v>60000</v>
      </c>
      <c r="G17" s="9">
        <f>D17*E17</f>
        <v>100000</v>
      </c>
      <c r="H17" s="5">
        <v>0</v>
      </c>
      <c r="I17" s="7">
        <f>H17*C17</f>
        <v>0</v>
      </c>
      <c r="J17" s="9">
        <f>H17*D17</f>
        <v>0</v>
      </c>
      <c r="K17" t="s">
        <v>39</v>
      </c>
    </row>
    <row r="18" spans="1:11" ht="14.25" customHeight="1" x14ac:dyDescent="0.3">
      <c r="A18" s="39" t="s">
        <v>40</v>
      </c>
      <c r="B18" s="39"/>
      <c r="C18" s="39"/>
      <c r="D18" s="39"/>
      <c r="E18" s="39"/>
      <c r="F18" s="18">
        <f>SUM(F15:F17)</f>
        <v>570000</v>
      </c>
      <c r="G18" s="18">
        <f>SUM(G15:G17)</f>
        <v>1360000</v>
      </c>
      <c r="H18" s="19"/>
      <c r="I18" s="18">
        <f>SUM(I15:I17)</f>
        <v>155000</v>
      </c>
      <c r="J18" s="18">
        <f>SUM(J15:J17)</f>
        <v>380000</v>
      </c>
    </row>
    <row r="19" spans="1:11" x14ac:dyDescent="0.3">
      <c r="A19" s="20"/>
      <c r="B19" s="20"/>
      <c r="C19" s="20"/>
      <c r="D19" s="46" t="s">
        <v>41</v>
      </c>
      <c r="E19" s="47"/>
      <c r="F19" s="14">
        <f>SUM(F8,F12,F14,F18)</f>
        <v>900100</v>
      </c>
      <c r="G19" s="14">
        <f>SUM(G8,G12,G14,G18)</f>
        <v>1971900</v>
      </c>
      <c r="H19" s="24"/>
      <c r="I19" s="14">
        <f>SUM(I8,I12,I14,I18)</f>
        <v>231050</v>
      </c>
      <c r="J19" s="14">
        <f>SUM(J8,J12,J14,J18)</f>
        <v>516450</v>
      </c>
    </row>
    <row r="20" spans="1:11" x14ac:dyDescent="0.3">
      <c r="D20" s="7"/>
      <c r="E20" s="10" t="s">
        <v>42</v>
      </c>
      <c r="F20" s="9">
        <f>F19*0.2</f>
        <v>180020</v>
      </c>
      <c r="G20" s="9">
        <f>G19*0.2</f>
        <v>394380</v>
      </c>
      <c r="H20" s="5"/>
      <c r="I20" s="9">
        <f>I19*0.2</f>
        <v>46210</v>
      </c>
      <c r="J20" s="9">
        <f>J19*0.2</f>
        <v>103290</v>
      </c>
    </row>
    <row r="21" spans="1:11" x14ac:dyDescent="0.3">
      <c r="D21" s="36" t="s">
        <v>53</v>
      </c>
      <c r="E21" s="38"/>
      <c r="F21" s="15">
        <f>SUM(F19:F20)</f>
        <v>1080120</v>
      </c>
      <c r="G21" s="15">
        <f>SUM(G19:G20)</f>
        <v>2366280</v>
      </c>
      <c r="H21" s="16"/>
      <c r="I21" s="15">
        <f>SUM(I19:I20)</f>
        <v>277260</v>
      </c>
      <c r="J21" s="15">
        <f>SUM(J19:J20)</f>
        <v>619740</v>
      </c>
    </row>
  </sheetData>
  <mergeCells count="15">
    <mergeCell ref="H1:J1"/>
    <mergeCell ref="K1:L1"/>
    <mergeCell ref="M1:N1"/>
    <mergeCell ref="A8:E8"/>
    <mergeCell ref="D21:E21"/>
    <mergeCell ref="A12:E12"/>
    <mergeCell ref="A14:E14"/>
    <mergeCell ref="A18:E18"/>
    <mergeCell ref="A1:B2"/>
    <mergeCell ref="C1:D1"/>
    <mergeCell ref="A3:A7"/>
    <mergeCell ref="A9:A11"/>
    <mergeCell ref="A15:A17"/>
    <mergeCell ref="D19:E19"/>
    <mergeCell ref="E1:G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82A6C5-75B6-454D-96FD-BDA970B1F45D}">
  <dimension ref="A1:C14"/>
  <sheetViews>
    <sheetView tabSelected="1" workbookViewId="0">
      <selection activeCell="I9" sqref="I9"/>
    </sheetView>
  </sheetViews>
  <sheetFormatPr defaultRowHeight="14" x14ac:dyDescent="0.3"/>
  <cols>
    <col min="1" max="1" width="20.75" customWidth="1"/>
    <col min="2" max="2" width="18.58203125" style="29" customWidth="1"/>
    <col min="3" max="3" width="18.58203125" customWidth="1"/>
  </cols>
  <sheetData>
    <row r="1" spans="1:3" x14ac:dyDescent="0.3">
      <c r="A1" s="33" t="s">
        <v>54</v>
      </c>
      <c r="B1" s="33"/>
      <c r="C1" s="33"/>
    </row>
    <row r="2" spans="1:3" x14ac:dyDescent="0.3">
      <c r="A2" s="10" t="s">
        <v>55</v>
      </c>
      <c r="B2" s="8" t="s">
        <v>5</v>
      </c>
      <c r="C2" s="10" t="s">
        <v>6</v>
      </c>
    </row>
    <row r="3" spans="1:3" x14ac:dyDescent="0.3">
      <c r="A3" s="5" t="s">
        <v>56</v>
      </c>
      <c r="B3" s="26">
        <f>'Category 1'!F29+'Category 1'!I29</f>
        <v>5221450</v>
      </c>
      <c r="C3" s="9">
        <f>'Category 1'!G29+'Category 1'!J29</f>
        <v>10472600</v>
      </c>
    </row>
    <row r="4" spans="1:3" x14ac:dyDescent="0.3">
      <c r="A4" s="5" t="s">
        <v>57</v>
      </c>
      <c r="B4" s="26">
        <f>'Category 2'!F27+'Category 2'!I27</f>
        <v>13134750</v>
      </c>
      <c r="C4" s="9">
        <f>'Category 2'!G27+'Category 2'!J27</f>
        <v>26171400</v>
      </c>
    </row>
    <row r="5" spans="1:3" x14ac:dyDescent="0.3">
      <c r="A5" s="5" t="s">
        <v>58</v>
      </c>
      <c r="B5" s="26">
        <f>'Category 3'!F20+'Category 3'!I20</f>
        <v>854250</v>
      </c>
      <c r="C5" s="9">
        <f>'Category 3'!G20+'Category 3'!J20</f>
        <v>1891850</v>
      </c>
    </row>
    <row r="6" spans="1:3" x14ac:dyDescent="0.3">
      <c r="A6" s="5" t="s">
        <v>59</v>
      </c>
      <c r="B6" s="26">
        <f>'Category 4'!F19+'Category 4'!I19</f>
        <v>1131150</v>
      </c>
      <c r="C6" s="9">
        <f>'Category 4'!G19+'Category 4'!J19</f>
        <v>2488350</v>
      </c>
    </row>
    <row r="7" spans="1:3" x14ac:dyDescent="0.3">
      <c r="A7" s="12" t="s">
        <v>60</v>
      </c>
      <c r="B7" s="26">
        <f>SUM(B3:B6)</f>
        <v>20341600</v>
      </c>
      <c r="C7" s="9">
        <f>SUM(C3:C6)</f>
        <v>41024200</v>
      </c>
    </row>
    <row r="8" spans="1:3" x14ac:dyDescent="0.3">
      <c r="A8" s="12" t="s">
        <v>42</v>
      </c>
      <c r="B8" s="26">
        <f>B7*0.2</f>
        <v>4068320</v>
      </c>
      <c r="C8" s="9">
        <f>C7*0.2</f>
        <v>8204840</v>
      </c>
    </row>
    <row r="9" spans="1:3" x14ac:dyDescent="0.3">
      <c r="A9" s="12" t="s">
        <v>61</v>
      </c>
      <c r="B9" s="27">
        <f>SUM(B7:B8)</f>
        <v>24409920</v>
      </c>
      <c r="C9" s="14">
        <f>SUM(C7:C8)</f>
        <v>49229040</v>
      </c>
    </row>
    <row r="13" spans="1:3" x14ac:dyDescent="0.3">
      <c r="B13" s="28"/>
      <c r="C13" s="23"/>
    </row>
    <row r="14" spans="1:3" x14ac:dyDescent="0.3">
      <c r="B14" s="28"/>
    </row>
  </sheetData>
  <mergeCells count="1">
    <mergeCell ref="A1:C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8F837B-384D-496E-890D-58E24969C08A}">
  <dimension ref="A1:A10"/>
  <sheetViews>
    <sheetView workbookViewId="0">
      <selection activeCell="A9" sqref="A9"/>
    </sheetView>
  </sheetViews>
  <sheetFormatPr defaultRowHeight="14" x14ac:dyDescent="0.3"/>
  <cols>
    <col min="1" max="1" width="159" bestFit="1" customWidth="1"/>
  </cols>
  <sheetData>
    <row r="1" spans="1:1" x14ac:dyDescent="0.3">
      <c r="A1" s="20" t="s">
        <v>62</v>
      </c>
    </row>
    <row r="2" spans="1:1" x14ac:dyDescent="0.3">
      <c r="A2" s="30" t="s">
        <v>63</v>
      </c>
    </row>
    <row r="3" spans="1:1" ht="42" x14ac:dyDescent="0.3">
      <c r="A3" s="31" t="s">
        <v>64</v>
      </c>
    </row>
    <row r="4" spans="1:1" x14ac:dyDescent="0.3">
      <c r="A4" s="32" t="s">
        <v>65</v>
      </c>
    </row>
    <row r="5" spans="1:1" x14ac:dyDescent="0.3">
      <c r="A5" s="32" t="s">
        <v>66</v>
      </c>
    </row>
    <row r="6" spans="1:1" ht="70" x14ac:dyDescent="0.3">
      <c r="A6" s="31" t="s">
        <v>67</v>
      </c>
    </row>
    <row r="7" spans="1:1" ht="16.5" customHeight="1" x14ac:dyDescent="0.3">
      <c r="A7" s="31" t="s">
        <v>68</v>
      </c>
    </row>
    <row r="8" spans="1:1" x14ac:dyDescent="0.3">
      <c r="A8" s="32" t="s">
        <v>69</v>
      </c>
    </row>
    <row r="9" spans="1:1" x14ac:dyDescent="0.3">
      <c r="A9" s="32" t="s">
        <v>70</v>
      </c>
    </row>
    <row r="10" spans="1:1" x14ac:dyDescent="0.3">
      <c r="A10" t="s">
        <v>71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8f27365-5caf-4f88-a785-7eba7de399fd" xsi:nil="true"/>
    <lcf76f155ced4ddcb4097134ff3c332f xmlns="5a356d0b-18e1-4923-a204-e4639485dad6">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2E6B657E9B60DF4184ED6A02309D75A5" ma:contentTypeVersion="19" ma:contentTypeDescription="Create a new document." ma:contentTypeScope="" ma:versionID="fa11d21040923afd7380e6f92383102f">
  <xsd:schema xmlns:xsd="http://www.w3.org/2001/XMLSchema" xmlns:xs="http://www.w3.org/2001/XMLSchema" xmlns:p="http://schemas.microsoft.com/office/2006/metadata/properties" xmlns:ns2="5a356d0b-18e1-4923-a204-e4639485dad6" xmlns:ns3="e8f27365-5caf-4f88-a785-7eba7de399fd" targetNamespace="http://schemas.microsoft.com/office/2006/metadata/properties" ma:root="true" ma:fieldsID="7f88db939657282ee6b1ae4e76308828" ns2:_="" ns3:_="">
    <xsd:import namespace="5a356d0b-18e1-4923-a204-e4639485dad6"/>
    <xsd:import namespace="e8f27365-5caf-4f88-a785-7eba7de399fd"/>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a356d0b-18e1-4923-a204-e4639485dad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dc730b5c-4b88-4f83-b76e-b8771ccef44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8f27365-5caf-4f88-a785-7eba7de399fd"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c56c960b-dec2-4824-98cc-4afedd384c42}" ma:internalName="TaxCatchAll" ma:showField="CatchAllData" ma:web="e8f27365-5caf-4f88-a785-7eba7de399f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78CAA5D-B0C8-4217-8C81-16E9B30680B4}">
  <ds:schemaRefs>
    <ds:schemaRef ds:uri="http://purl.org/dc/dcmitype/"/>
    <ds:schemaRef ds:uri="http://purl.org/dc/terms/"/>
    <ds:schemaRef ds:uri="http://schemas.microsoft.com/office/2006/metadata/properties"/>
    <ds:schemaRef ds:uri="http://schemas.microsoft.com/office/2006/documentManagement/types"/>
    <ds:schemaRef ds:uri="15202618-85f6-4344-bd1a-d89cdac743bb"/>
    <ds:schemaRef ds:uri="http://www.w3.org/XML/1998/namespace"/>
    <ds:schemaRef ds:uri="http://schemas.openxmlformats.org/package/2006/metadata/core-properties"/>
    <ds:schemaRef ds:uri="http://schemas.microsoft.com/office/infopath/2007/PartnerControls"/>
    <ds:schemaRef ds:uri="http://purl.org/dc/elements/1.1/"/>
  </ds:schemaRefs>
</ds:datastoreItem>
</file>

<file path=customXml/itemProps2.xml><?xml version="1.0" encoding="utf-8"?>
<ds:datastoreItem xmlns:ds="http://schemas.openxmlformats.org/officeDocument/2006/customXml" ds:itemID="{3E56F7CF-C0ED-4B9D-8A2B-4AFD725445DC}"/>
</file>

<file path=customXml/itemProps3.xml><?xml version="1.0" encoding="utf-8"?>
<ds:datastoreItem xmlns:ds="http://schemas.openxmlformats.org/officeDocument/2006/customXml" ds:itemID="{8F95A5AE-162F-4CB3-8EC9-B7213EDADA4E}">
  <ds:schemaRefs>
    <ds:schemaRef ds:uri="http://schemas.microsoft.com/sharepoint/v3/contenttype/forms"/>
  </ds:schemaRefs>
</ds:datastoreItem>
</file>

<file path=docMetadata/LabelInfo.xml><?xml version="1.0" encoding="utf-8"?>
<clbl:labelList xmlns:clbl="http://schemas.microsoft.com/office/2020/mipLabelMetadata">
  <clbl:label id="{59096ad9-8b60-446a-90b7-017dbb9421a3}" enabled="1" method="Standard" siteId="{3d234255-e20f-4205-88a5-9658a402999b}"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Category 1</vt:lpstr>
      <vt:lpstr>Category 2</vt:lpstr>
      <vt:lpstr>Category 3</vt:lpstr>
      <vt:lpstr>Category 4</vt:lpstr>
      <vt:lpstr>Project Total Estimate</vt:lpstr>
      <vt:lpstr>Assumptions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Javier, Mae</dc:creator>
  <cp:keywords/>
  <dc:description/>
  <cp:lastModifiedBy>Bird, Erik</cp:lastModifiedBy>
  <cp:revision/>
  <dcterms:created xsi:type="dcterms:W3CDTF">2026-04-13T16:16:21Z</dcterms:created>
  <dcterms:modified xsi:type="dcterms:W3CDTF">2026-06-08T17:55:55Z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0x0101002E6B657E9B60DF4184ED6A02309D75A5</vt:lpwstr>
  </property>
  <property fmtid="{D5CDD505-2E9C-101B-9397-08002B2CF9AE}" pid="3" name="MediaServiceImageTags">
    <vt:lpwstr/>
  </property>
</Properties>
</file>